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0 - Malé Svatoňovice - ..." sheetId="2" r:id="rId2"/>
    <sheet name="011 - Václavice st. I" sheetId="3" r:id="rId3"/>
    <sheet name="012 - Václavice st. II" sheetId="4" r:id="rId4"/>
    <sheet name="028 - Třebovice - strážní..." sheetId="5" r:id="rId5"/>
    <sheet name="029 - Slatiňany - stavědlo 2" sheetId="6" r:id="rId6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'010 - Malé Svatoňovice - ...'!$C$137:$K$450</definedName>
    <definedName name="_xlnm.Print_Area" localSheetId="1">'010 - Malé Svatoňovice - ...'!$C$4:$J$76,'010 - Malé Svatoňovice - ...'!$C$82:$J$117,'010 - Malé Svatoňovice - ...'!$C$123:$K$450</definedName>
    <definedName name="_xlnm.Print_Titles" localSheetId="1">'010 - Malé Svatoňovice - ...'!$137:$137</definedName>
    <definedName name="_xlnm._FilterDatabase" localSheetId="2" hidden="1">'011 - Václavice st. I'!$C$136:$K$514</definedName>
    <definedName name="_xlnm.Print_Area" localSheetId="2">'011 - Václavice st. I'!$C$4:$J$76,'011 - Václavice st. I'!$C$82:$J$116,'011 - Václavice st. I'!$C$122:$K$514</definedName>
    <definedName name="_xlnm.Print_Titles" localSheetId="2">'011 - Václavice st. I'!$136:$136</definedName>
    <definedName name="_xlnm._FilterDatabase" localSheetId="3" hidden="1">'012 - Václavice st. II'!$C$135:$K$309</definedName>
    <definedName name="_xlnm.Print_Area" localSheetId="3">'012 - Václavice st. II'!$C$4:$J$76,'012 - Václavice st. II'!$C$82:$J$115,'012 - Václavice st. II'!$C$121:$K$309</definedName>
    <definedName name="_xlnm.Print_Titles" localSheetId="3">'012 - Václavice st. II'!$135:$135</definedName>
    <definedName name="_xlnm._FilterDatabase" localSheetId="4" hidden="1">'028 - Třebovice - strážní...'!$C$137:$K$486</definedName>
    <definedName name="_xlnm.Print_Area" localSheetId="4">'028 - Třebovice - strážní...'!$C$4:$J$76,'028 - Třebovice - strážní...'!$C$82:$J$117,'028 - Třebovice - strážní...'!$C$123:$K$486</definedName>
    <definedName name="_xlnm.Print_Titles" localSheetId="4">'028 - Třebovice - strážní...'!$137:$137</definedName>
    <definedName name="_xlnm._FilterDatabase" localSheetId="5" hidden="1">'029 - Slatiňany - stavědlo 2'!$C$135:$K$403</definedName>
    <definedName name="_xlnm.Print_Area" localSheetId="5">'029 - Slatiňany - stavědlo 2'!$C$4:$J$76,'029 - Slatiňany - stavědlo 2'!$C$82:$J$115,'029 - Slatiňany - stavědlo 2'!$C$121:$K$403</definedName>
    <definedName name="_xlnm.Print_Titles" localSheetId="5">'029 - Slatiňany - stavědlo 2'!$135:$135</definedName>
  </definedNames>
  <calcPr/>
</workbook>
</file>

<file path=xl/calcChain.xml><?xml version="1.0" encoding="utf-8"?>
<calcChain xmlns="http://schemas.openxmlformats.org/spreadsheetml/2006/main">
  <c i="6" l="1" r="J39"/>
  <c r="J38"/>
  <c i="1" r="AY100"/>
  <c i="6" r="J37"/>
  <c i="1" r="AX100"/>
  <c i="6" r="BI400"/>
  <c r="BH400"/>
  <c r="BG400"/>
  <c r="BF400"/>
  <c r="T400"/>
  <c r="T399"/>
  <c r="R400"/>
  <c r="R399"/>
  <c r="P400"/>
  <c r="P399"/>
  <c r="BI396"/>
  <c r="BH396"/>
  <c r="BG396"/>
  <c r="BF396"/>
  <c r="T396"/>
  <c r="R396"/>
  <c r="P396"/>
  <c r="BI393"/>
  <c r="BH393"/>
  <c r="BG393"/>
  <c r="BF393"/>
  <c r="T393"/>
  <c r="R393"/>
  <c r="R392"/>
  <c r="P393"/>
  <c r="P392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1"/>
  <c r="BH381"/>
  <c r="BG381"/>
  <c r="BF381"/>
  <c r="T381"/>
  <c r="R381"/>
  <c r="P381"/>
  <c r="BI374"/>
  <c r="BH374"/>
  <c r="BG374"/>
  <c r="BF374"/>
  <c r="T374"/>
  <c r="R374"/>
  <c r="P374"/>
  <c r="BI370"/>
  <c r="BH370"/>
  <c r="BG370"/>
  <c r="BF370"/>
  <c r="T370"/>
  <c r="R370"/>
  <c r="P370"/>
  <c r="BI364"/>
  <c r="BH364"/>
  <c r="BG364"/>
  <c r="BF364"/>
  <c r="T364"/>
  <c r="T363"/>
  <c r="R364"/>
  <c r="R363"/>
  <c r="P364"/>
  <c r="P363"/>
  <c r="BI360"/>
  <c r="BH360"/>
  <c r="BG360"/>
  <c r="BF360"/>
  <c r="T360"/>
  <c r="T359"/>
  <c r="R360"/>
  <c r="R359"/>
  <c r="P360"/>
  <c r="P359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0"/>
  <c r="BH330"/>
  <c r="BG330"/>
  <c r="BF330"/>
  <c r="T330"/>
  <c r="R330"/>
  <c r="P330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T295"/>
  <c r="R296"/>
  <c r="R295"/>
  <c r="P296"/>
  <c r="P295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4"/>
  <c r="BH254"/>
  <c r="BG254"/>
  <c r="BF254"/>
  <c r="T254"/>
  <c r="T253"/>
  <c r="R254"/>
  <c r="R253"/>
  <c r="P254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R181"/>
  <c r="P181"/>
  <c r="BI174"/>
  <c r="BH174"/>
  <c r="BG174"/>
  <c r="BF174"/>
  <c r="T174"/>
  <c r="R174"/>
  <c r="P174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J133"/>
  <c r="J132"/>
  <c r="F132"/>
  <c r="F130"/>
  <c r="E128"/>
  <c r="J94"/>
  <c r="J93"/>
  <c r="F93"/>
  <c r="F91"/>
  <c r="E89"/>
  <c r="J20"/>
  <c r="E20"/>
  <c r="F94"/>
  <c r="J19"/>
  <c r="J14"/>
  <c r="J130"/>
  <c r="E7"/>
  <c r="E124"/>
  <c i="5" r="J39"/>
  <c r="J38"/>
  <c i="1" r="AY99"/>
  <c i="5" r="J37"/>
  <c i="1" r="AX99"/>
  <c i="5" r="BI483"/>
  <c r="BH483"/>
  <c r="BG483"/>
  <c r="BF483"/>
  <c r="T483"/>
  <c r="T482"/>
  <c r="R483"/>
  <c r="R482"/>
  <c r="P483"/>
  <c r="P482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3"/>
  <c r="BH463"/>
  <c r="BG463"/>
  <c r="BF463"/>
  <c r="T463"/>
  <c r="R463"/>
  <c r="P463"/>
  <c r="BI450"/>
  <c r="BH450"/>
  <c r="BG450"/>
  <c r="BF450"/>
  <c r="T450"/>
  <c r="T449"/>
  <c r="R450"/>
  <c r="R449"/>
  <c r="P450"/>
  <c r="P449"/>
  <c r="BI444"/>
  <c r="BH444"/>
  <c r="BG444"/>
  <c r="BF444"/>
  <c r="T444"/>
  <c r="T443"/>
  <c r="R444"/>
  <c r="R443"/>
  <c r="P444"/>
  <c r="P443"/>
  <c r="BI440"/>
  <c r="BH440"/>
  <c r="BG440"/>
  <c r="BF440"/>
  <c r="T440"/>
  <c r="R440"/>
  <c r="P440"/>
  <c r="BI435"/>
  <c r="BH435"/>
  <c r="BG435"/>
  <c r="BF435"/>
  <c r="T435"/>
  <c r="R435"/>
  <c r="P435"/>
  <c r="BI430"/>
  <c r="BH430"/>
  <c r="BG430"/>
  <c r="BF430"/>
  <c r="T430"/>
  <c r="R430"/>
  <c r="P430"/>
  <c r="BI424"/>
  <c r="BH424"/>
  <c r="BG424"/>
  <c r="BF424"/>
  <c r="T424"/>
  <c r="R424"/>
  <c r="P424"/>
  <c r="BI416"/>
  <c r="BH416"/>
  <c r="BG416"/>
  <c r="BF416"/>
  <c r="T416"/>
  <c r="R416"/>
  <c r="P416"/>
  <c r="BI411"/>
  <c r="BH411"/>
  <c r="BG411"/>
  <c r="BF411"/>
  <c r="T411"/>
  <c r="R411"/>
  <c r="P411"/>
  <c r="BI403"/>
  <c r="BH403"/>
  <c r="BG403"/>
  <c r="BF403"/>
  <c r="T403"/>
  <c r="R403"/>
  <c r="P403"/>
  <c r="BI398"/>
  <c r="BH398"/>
  <c r="BG398"/>
  <c r="BF398"/>
  <c r="T398"/>
  <c r="R398"/>
  <c r="P398"/>
  <c r="BI393"/>
  <c r="BH393"/>
  <c r="BG393"/>
  <c r="BF393"/>
  <c r="T393"/>
  <c r="R393"/>
  <c r="P393"/>
  <c r="BI382"/>
  <c r="BH382"/>
  <c r="BG382"/>
  <c r="BF382"/>
  <c r="T382"/>
  <c r="R382"/>
  <c r="P382"/>
  <c r="BI372"/>
  <c r="BH372"/>
  <c r="BG372"/>
  <c r="BF372"/>
  <c r="T372"/>
  <c r="R372"/>
  <c r="P372"/>
  <c r="BI367"/>
  <c r="BH367"/>
  <c r="BG367"/>
  <c r="BF367"/>
  <c r="T367"/>
  <c r="R367"/>
  <c r="P367"/>
  <c r="BI363"/>
  <c r="BH363"/>
  <c r="BG363"/>
  <c r="BF363"/>
  <c r="T363"/>
  <c r="R363"/>
  <c r="P363"/>
  <c r="BI353"/>
  <c r="BH353"/>
  <c r="BG353"/>
  <c r="BF353"/>
  <c r="T353"/>
  <c r="R353"/>
  <c r="P353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T320"/>
  <c r="R321"/>
  <c r="R320"/>
  <c r="P321"/>
  <c r="P320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64"/>
  <c r="BH264"/>
  <c r="BG264"/>
  <c r="BF264"/>
  <c r="T264"/>
  <c r="T255"/>
  <c r="R264"/>
  <c r="R255"/>
  <c r="P264"/>
  <c r="P255"/>
  <c r="BI256"/>
  <c r="BH256"/>
  <c r="BG256"/>
  <c r="BF256"/>
  <c r="T256"/>
  <c r="R256"/>
  <c r="P256"/>
  <c r="BI251"/>
  <c r="BH251"/>
  <c r="BG251"/>
  <c r="BF251"/>
  <c r="T251"/>
  <c r="R251"/>
  <c r="P251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J135"/>
  <c r="J134"/>
  <c r="F134"/>
  <c r="F132"/>
  <c r="E130"/>
  <c r="J94"/>
  <c r="J93"/>
  <c r="F93"/>
  <c r="F91"/>
  <c r="E89"/>
  <c r="J20"/>
  <c r="E20"/>
  <c r="F135"/>
  <c r="J19"/>
  <c r="J14"/>
  <c r="J91"/>
  <c r="E7"/>
  <c r="E126"/>
  <c i="4" r="J39"/>
  <c r="J38"/>
  <c i="1" r="AY98"/>
  <c i="4" r="J37"/>
  <c i="1" r="AX98"/>
  <c i="4" r="BI306"/>
  <c r="BH306"/>
  <c r="BG306"/>
  <c r="BF306"/>
  <c r="T306"/>
  <c r="T305"/>
  <c r="R306"/>
  <c r="R305"/>
  <c r="P306"/>
  <c r="P305"/>
  <c r="BI302"/>
  <c r="BH302"/>
  <c r="BG302"/>
  <c r="BF302"/>
  <c r="T302"/>
  <c r="T301"/>
  <c r="R302"/>
  <c r="R301"/>
  <c r="P302"/>
  <c r="P301"/>
  <c r="BI299"/>
  <c r="BH299"/>
  <c r="BG299"/>
  <c r="BF299"/>
  <c r="T299"/>
  <c r="R299"/>
  <c r="P299"/>
  <c r="BI297"/>
  <c r="BH297"/>
  <c r="BG297"/>
  <c r="BF297"/>
  <c r="T297"/>
  <c r="R297"/>
  <c r="P297"/>
  <c r="BI292"/>
  <c r="BH292"/>
  <c r="BG292"/>
  <c r="BF292"/>
  <c r="T292"/>
  <c r="T291"/>
  <c r="R292"/>
  <c r="R291"/>
  <c r="P292"/>
  <c r="P291"/>
  <c r="BI286"/>
  <c r="BH286"/>
  <c r="BG286"/>
  <c r="BF286"/>
  <c r="T286"/>
  <c r="T285"/>
  <c r="R286"/>
  <c r="R285"/>
  <c r="P286"/>
  <c r="P285"/>
  <c r="BI281"/>
  <c r="BH281"/>
  <c r="BG281"/>
  <c r="BF281"/>
  <c r="T281"/>
  <c r="R281"/>
  <c r="P281"/>
  <c r="BI277"/>
  <c r="BH277"/>
  <c r="BG277"/>
  <c r="BF277"/>
  <c r="T277"/>
  <c r="R277"/>
  <c r="P277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T253"/>
  <c r="R254"/>
  <c r="R253"/>
  <c r="P254"/>
  <c r="P253"/>
  <c r="BI249"/>
  <c r="BH249"/>
  <c r="BG249"/>
  <c r="BF249"/>
  <c r="T249"/>
  <c r="T248"/>
  <c r="R249"/>
  <c r="R248"/>
  <c r="P249"/>
  <c r="P248"/>
  <c r="BI244"/>
  <c r="BH244"/>
  <c r="BG244"/>
  <c r="BF244"/>
  <c r="T244"/>
  <c r="T243"/>
  <c r="R244"/>
  <c r="R243"/>
  <c r="P244"/>
  <c r="P243"/>
  <c r="BI238"/>
  <c r="BH238"/>
  <c r="BG238"/>
  <c r="BF238"/>
  <c r="T238"/>
  <c r="R238"/>
  <c r="P238"/>
  <c r="BI234"/>
  <c r="BH234"/>
  <c r="BG234"/>
  <c r="BF234"/>
  <c r="T234"/>
  <c r="R234"/>
  <c r="P234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1"/>
  <c r="BH211"/>
  <c r="BG211"/>
  <c r="BF211"/>
  <c r="T211"/>
  <c r="T210"/>
  <c r="R211"/>
  <c r="R210"/>
  <c r="P211"/>
  <c r="P210"/>
  <c r="BI205"/>
  <c r="BH205"/>
  <c r="BG205"/>
  <c r="BF205"/>
  <c r="T205"/>
  <c r="R205"/>
  <c r="P205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J133"/>
  <c r="J132"/>
  <c r="F132"/>
  <c r="F130"/>
  <c r="E128"/>
  <c r="J94"/>
  <c r="J93"/>
  <c r="F93"/>
  <c r="F91"/>
  <c r="E89"/>
  <c r="J20"/>
  <c r="E20"/>
  <c r="F133"/>
  <c r="J19"/>
  <c r="J14"/>
  <c r="J130"/>
  <c r="E7"/>
  <c r="E124"/>
  <c i="3" r="J39"/>
  <c r="J38"/>
  <c i="1" r="AY97"/>
  <c i="3" r="J37"/>
  <c i="1" r="AX97"/>
  <c i="3" r="BI511"/>
  <c r="BH511"/>
  <c r="BG511"/>
  <c r="BF511"/>
  <c r="T511"/>
  <c r="T510"/>
  <c r="R511"/>
  <c r="R510"/>
  <c r="P511"/>
  <c r="P510"/>
  <c r="BI507"/>
  <c r="BH507"/>
  <c r="BG507"/>
  <c r="BF507"/>
  <c r="T507"/>
  <c r="T506"/>
  <c r="R507"/>
  <c r="R506"/>
  <c r="P507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6"/>
  <c r="BH496"/>
  <c r="BG496"/>
  <c r="BF496"/>
  <c r="T496"/>
  <c r="R496"/>
  <c r="P496"/>
  <c r="BI486"/>
  <c r="BH486"/>
  <c r="BG486"/>
  <c r="BF486"/>
  <c r="T486"/>
  <c r="T485"/>
  <c r="R486"/>
  <c r="R485"/>
  <c r="P486"/>
  <c r="P485"/>
  <c r="BI481"/>
  <c r="BH481"/>
  <c r="BG481"/>
  <c r="BF481"/>
  <c r="T481"/>
  <c r="T480"/>
  <c r="R481"/>
  <c r="R480"/>
  <c r="P481"/>
  <c r="P480"/>
  <c r="BI475"/>
  <c r="BH475"/>
  <c r="BG475"/>
  <c r="BF475"/>
  <c r="T475"/>
  <c r="T474"/>
  <c r="R475"/>
  <c r="R474"/>
  <c r="P475"/>
  <c r="P474"/>
  <c r="BI471"/>
  <c r="BH471"/>
  <c r="BG471"/>
  <c r="BF471"/>
  <c r="T471"/>
  <c r="R471"/>
  <c r="P471"/>
  <c r="BI467"/>
  <c r="BH467"/>
  <c r="BG467"/>
  <c r="BF467"/>
  <c r="T467"/>
  <c r="R467"/>
  <c r="P467"/>
  <c r="BI463"/>
  <c r="BH463"/>
  <c r="BG463"/>
  <c r="BF463"/>
  <c r="T463"/>
  <c r="R463"/>
  <c r="P463"/>
  <c r="BI458"/>
  <c r="BH458"/>
  <c r="BG458"/>
  <c r="BF458"/>
  <c r="T458"/>
  <c r="R458"/>
  <c r="P458"/>
  <c r="BI454"/>
  <c r="BH454"/>
  <c r="BG454"/>
  <c r="BF454"/>
  <c r="T454"/>
  <c r="R454"/>
  <c r="P454"/>
  <c r="BI448"/>
  <c r="BH448"/>
  <c r="BG448"/>
  <c r="BF448"/>
  <c r="T448"/>
  <c r="R448"/>
  <c r="P448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2"/>
  <c r="BH422"/>
  <c r="BG422"/>
  <c r="BF422"/>
  <c r="T422"/>
  <c r="R422"/>
  <c r="P422"/>
  <c r="BI415"/>
  <c r="BH415"/>
  <c r="BG415"/>
  <c r="BF415"/>
  <c r="T415"/>
  <c r="R415"/>
  <c r="P415"/>
  <c r="BI409"/>
  <c r="BH409"/>
  <c r="BG409"/>
  <c r="BF409"/>
  <c r="T409"/>
  <c r="R409"/>
  <c r="P409"/>
  <c r="BI405"/>
  <c r="BH405"/>
  <c r="BG405"/>
  <c r="BF405"/>
  <c r="T405"/>
  <c r="R405"/>
  <c r="P405"/>
  <c r="BI395"/>
  <c r="BH395"/>
  <c r="BG395"/>
  <c r="BF395"/>
  <c r="T395"/>
  <c r="R395"/>
  <c r="P395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T352"/>
  <c r="R353"/>
  <c r="R352"/>
  <c r="P353"/>
  <c r="P352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3"/>
  <c r="BH333"/>
  <c r="BG333"/>
  <c r="BF333"/>
  <c r="T333"/>
  <c r="R333"/>
  <c r="P333"/>
  <c r="BI329"/>
  <c r="BH329"/>
  <c r="BG329"/>
  <c r="BF329"/>
  <c r="T329"/>
  <c r="R329"/>
  <c r="P329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293"/>
  <c r="BH293"/>
  <c r="BG293"/>
  <c r="BF293"/>
  <c r="T293"/>
  <c r="T292"/>
  <c r="R293"/>
  <c r="R292"/>
  <c r="P293"/>
  <c r="P292"/>
  <c r="BI288"/>
  <c r="BH288"/>
  <c r="BG288"/>
  <c r="BF288"/>
  <c r="T288"/>
  <c r="R288"/>
  <c r="P288"/>
  <c r="BI284"/>
  <c r="BH284"/>
  <c r="BG284"/>
  <c r="BF284"/>
  <c r="T284"/>
  <c r="R284"/>
  <c r="P284"/>
  <c r="BI274"/>
  <c r="BH274"/>
  <c r="BG274"/>
  <c r="BF274"/>
  <c r="T274"/>
  <c r="R274"/>
  <c r="P274"/>
  <c r="BI270"/>
  <c r="BH270"/>
  <c r="BG270"/>
  <c r="BF270"/>
  <c r="T270"/>
  <c r="R270"/>
  <c r="P270"/>
  <c r="BI263"/>
  <c r="BH263"/>
  <c r="BG263"/>
  <c r="BF263"/>
  <c r="T263"/>
  <c r="R263"/>
  <c r="P263"/>
  <c r="BI257"/>
  <c r="BH257"/>
  <c r="BG257"/>
  <c r="BF257"/>
  <c r="T257"/>
  <c r="R257"/>
  <c r="P257"/>
  <c r="BI250"/>
  <c r="BH250"/>
  <c r="BG250"/>
  <c r="BF250"/>
  <c r="T250"/>
  <c r="R250"/>
  <c r="P250"/>
  <c r="BI244"/>
  <c r="BH244"/>
  <c r="BG244"/>
  <c r="BF244"/>
  <c r="T244"/>
  <c r="R244"/>
  <c r="P244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11"/>
  <c r="BH211"/>
  <c r="BG211"/>
  <c r="BF211"/>
  <c r="T211"/>
  <c r="R211"/>
  <c r="P211"/>
  <c r="BI196"/>
  <c r="BH196"/>
  <c r="BG196"/>
  <c r="BF196"/>
  <c r="T196"/>
  <c r="R196"/>
  <c r="P196"/>
  <c r="BI181"/>
  <c r="BH181"/>
  <c r="BG181"/>
  <c r="BF181"/>
  <c r="T181"/>
  <c r="R181"/>
  <c r="P181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48"/>
  <c r="BH148"/>
  <c r="BG148"/>
  <c r="BF148"/>
  <c r="T148"/>
  <c r="R148"/>
  <c r="P148"/>
  <c r="BI140"/>
  <c r="BH140"/>
  <c r="BG140"/>
  <c r="BF140"/>
  <c r="T140"/>
  <c r="R140"/>
  <c r="P140"/>
  <c r="J134"/>
  <c r="J133"/>
  <c r="F133"/>
  <c r="F131"/>
  <c r="E129"/>
  <c r="J94"/>
  <c r="J93"/>
  <c r="F93"/>
  <c r="F91"/>
  <c r="E89"/>
  <c r="J20"/>
  <c r="E20"/>
  <c r="F94"/>
  <c r="J19"/>
  <c r="J14"/>
  <c r="J91"/>
  <c r="E7"/>
  <c r="E85"/>
  <c i="2" r="T264"/>
  <c r="R264"/>
  <c r="P264"/>
  <c r="BK264"/>
  <c r="J264"/>
  <c r="J103"/>
  <c r="J227"/>
  <c r="J39"/>
  <c r="J38"/>
  <c i="1" r="AY96"/>
  <c i="2" r="J37"/>
  <c i="1" r="AX96"/>
  <c i="2"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19"/>
  <c r="BH419"/>
  <c r="BG419"/>
  <c r="BF419"/>
  <c r="T419"/>
  <c r="R419"/>
  <c r="P419"/>
  <c r="BI415"/>
  <c r="BH415"/>
  <c r="BG415"/>
  <c r="BF415"/>
  <c r="T415"/>
  <c r="R415"/>
  <c r="P415"/>
  <c r="BI410"/>
  <c r="BH410"/>
  <c r="BG410"/>
  <c r="BF410"/>
  <c r="T410"/>
  <c r="T409"/>
  <c r="R410"/>
  <c r="R409"/>
  <c r="P410"/>
  <c r="P409"/>
  <c r="BI405"/>
  <c r="BH405"/>
  <c r="BG405"/>
  <c r="BF405"/>
  <c r="T405"/>
  <c r="T404"/>
  <c r="R405"/>
  <c r="R404"/>
  <c r="P405"/>
  <c r="P404"/>
  <c r="BI401"/>
  <c r="BH401"/>
  <c r="BG401"/>
  <c r="BF401"/>
  <c r="T401"/>
  <c r="T400"/>
  <c r="R401"/>
  <c r="R400"/>
  <c r="P401"/>
  <c r="P400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3"/>
  <c r="BH363"/>
  <c r="BG363"/>
  <c r="BF363"/>
  <c r="T363"/>
  <c r="R363"/>
  <c r="P363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5"/>
  <c r="BH335"/>
  <c r="BG335"/>
  <c r="BF335"/>
  <c r="T335"/>
  <c r="R335"/>
  <c r="P335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6"/>
  <c r="BH296"/>
  <c r="BG296"/>
  <c r="BF296"/>
  <c r="T296"/>
  <c r="R296"/>
  <c r="P296"/>
  <c r="BI292"/>
  <c r="BH292"/>
  <c r="BG292"/>
  <c r="BF292"/>
  <c r="T292"/>
  <c r="R292"/>
  <c r="P292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J101"/>
  <c r="BI223"/>
  <c r="BH223"/>
  <c r="BG223"/>
  <c r="BF223"/>
  <c r="T223"/>
  <c r="R223"/>
  <c r="P223"/>
  <c r="BI216"/>
  <c r="BH216"/>
  <c r="BG216"/>
  <c r="BF216"/>
  <c r="T216"/>
  <c r="R216"/>
  <c r="P216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88"/>
  <c r="BH188"/>
  <c r="BG188"/>
  <c r="BF188"/>
  <c r="T188"/>
  <c r="R188"/>
  <c r="P188"/>
  <c r="BI183"/>
  <c r="BH183"/>
  <c r="BG183"/>
  <c r="BF183"/>
  <c r="T183"/>
  <c r="R183"/>
  <c r="P183"/>
  <c r="BI177"/>
  <c r="BH177"/>
  <c r="BG177"/>
  <c r="BF177"/>
  <c r="T177"/>
  <c r="R177"/>
  <c r="P177"/>
  <c r="BI168"/>
  <c r="BH168"/>
  <c r="BG168"/>
  <c r="BF168"/>
  <c r="T168"/>
  <c r="R168"/>
  <c r="P168"/>
  <c r="BI159"/>
  <c r="BH159"/>
  <c r="BG159"/>
  <c r="BF159"/>
  <c r="T159"/>
  <c r="R159"/>
  <c r="P159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J135"/>
  <c r="J134"/>
  <c r="F134"/>
  <c r="F132"/>
  <c r="E130"/>
  <c r="J94"/>
  <c r="J93"/>
  <c r="F93"/>
  <c r="F91"/>
  <c r="E89"/>
  <c r="J20"/>
  <c r="E20"/>
  <c r="F135"/>
  <c r="J19"/>
  <c r="J14"/>
  <c r="J132"/>
  <c r="E7"/>
  <c r="E85"/>
  <c i="1" r="L90"/>
  <c r="AM90"/>
  <c r="AM89"/>
  <c r="L89"/>
  <c r="AM87"/>
  <c r="L87"/>
  <c r="L85"/>
  <c r="L84"/>
  <c i="2" r="BK376"/>
  <c r="BK368"/>
  <c r="BK355"/>
  <c r="J347"/>
  <c r="J323"/>
  <c r="J301"/>
  <c r="BK274"/>
  <c r="BK216"/>
  <c r="BK188"/>
  <c r="BK168"/>
  <c r="BK443"/>
  <c r="J436"/>
  <c r="BK427"/>
  <c r="BK397"/>
  <c r="BK390"/>
  <c r="J376"/>
  <c r="J363"/>
  <c r="BK347"/>
  <c r="J326"/>
  <c r="J292"/>
  <c r="BK277"/>
  <c r="BK265"/>
  <c r="BK260"/>
  <c r="J256"/>
  <c r="J251"/>
  <c r="J242"/>
  <c r="BK237"/>
  <c r="BK208"/>
  <c r="BK183"/>
  <c r="J150"/>
  <c r="BK147"/>
  <c r="BK141"/>
  <c r="BK433"/>
  <c r="J425"/>
  <c r="J397"/>
  <c r="BK372"/>
  <c r="BK330"/>
  <c r="BK323"/>
  <c r="BK309"/>
  <c r="BK292"/>
  <c r="BK281"/>
  <c r="BK242"/>
  <c r="J216"/>
  <c r="J168"/>
  <c r="J141"/>
  <c r="BK410"/>
  <c r="J385"/>
  <c r="J274"/>
  <c r="J260"/>
  <c r="BK234"/>
  <c r="BK202"/>
  <c r="BK177"/>
  <c r="J147"/>
  <c i="3" r="BK500"/>
  <c r="J486"/>
  <c r="J458"/>
  <c r="J422"/>
  <c r="J409"/>
  <c r="J395"/>
  <c r="J377"/>
  <c r="J369"/>
  <c r="BK329"/>
  <c r="J318"/>
  <c r="BK284"/>
  <c r="BK263"/>
  <c r="BK244"/>
  <c r="BK458"/>
  <c r="J405"/>
  <c r="J373"/>
  <c r="J365"/>
  <c r="BK353"/>
  <c r="J338"/>
  <c r="J329"/>
  <c r="BK318"/>
  <c r="J311"/>
  <c r="BK288"/>
  <c r="J284"/>
  <c r="BK274"/>
  <c r="J270"/>
  <c r="BK250"/>
  <c r="J244"/>
  <c r="BK238"/>
  <c r="J228"/>
  <c r="J211"/>
  <c r="J161"/>
  <c r="BK140"/>
  <c r="J511"/>
  <c r="J507"/>
  <c r="J504"/>
  <c r="J502"/>
  <c r="BK481"/>
  <c r="BK475"/>
  <c r="BK471"/>
  <c r="J463"/>
  <c r="BK454"/>
  <c r="BK438"/>
  <c r="BK409"/>
  <c r="J386"/>
  <c r="BK373"/>
  <c r="BK361"/>
  <c r="BK357"/>
  <c r="J342"/>
  <c r="J308"/>
  <c r="BK257"/>
  <c r="BK228"/>
  <c r="J166"/>
  <c r="BK148"/>
  <c r="BK502"/>
  <c r="J481"/>
  <c r="J438"/>
  <c r="J430"/>
  <c r="BK415"/>
  <c r="J390"/>
  <c r="BK382"/>
  <c r="J353"/>
  <c r="BK338"/>
  <c r="J315"/>
  <c r="BK270"/>
  <c r="J257"/>
  <c r="BK211"/>
  <c r="J181"/>
  <c r="J156"/>
  <c i="4" r="J297"/>
  <c r="BK268"/>
  <c r="J264"/>
  <c r="J260"/>
  <c r="J254"/>
  <c r="BK244"/>
  <c r="BK238"/>
  <c r="BK234"/>
  <c r="J223"/>
  <c r="J191"/>
  <c r="BK176"/>
  <c r="BK165"/>
  <c r="BK153"/>
  <c r="BK148"/>
  <c r="J302"/>
  <c r="J299"/>
  <c r="J292"/>
  <c r="J286"/>
  <c r="J226"/>
  <c r="BK195"/>
  <c r="BK180"/>
  <c r="BK157"/>
  <c r="J306"/>
  <c r="BK299"/>
  <c r="J277"/>
  <c r="BK249"/>
  <c r="BK220"/>
  <c r="J205"/>
  <c r="J195"/>
  <c r="J180"/>
  <c r="J171"/>
  <c r="BK143"/>
  <c r="J148"/>
  <c i="5" r="BK483"/>
  <c r="J463"/>
  <c r="BK444"/>
  <c r="BK430"/>
  <c r="BK416"/>
  <c r="J382"/>
  <c r="BK367"/>
  <c r="J338"/>
  <c r="BK330"/>
  <c r="BK302"/>
  <c r="J289"/>
  <c r="BK281"/>
  <c r="J251"/>
  <c r="BK231"/>
  <c r="BK207"/>
  <c r="BK197"/>
  <c r="BK187"/>
  <c r="BK182"/>
  <c r="J177"/>
  <c r="J171"/>
  <c r="BK165"/>
  <c r="J159"/>
  <c r="BK154"/>
  <c r="BK150"/>
  <c r="BK474"/>
  <c r="J470"/>
  <c r="BK463"/>
  <c r="J450"/>
  <c r="J411"/>
  <c r="J393"/>
  <c r="BK310"/>
  <c r="J235"/>
  <c r="J212"/>
  <c r="BK343"/>
  <c r="BK321"/>
  <c r="J310"/>
  <c r="J302"/>
  <c r="J286"/>
  <c r="BK264"/>
  <c r="BK239"/>
  <c r="J192"/>
  <c r="BK159"/>
  <c r="J146"/>
  <c r="BK470"/>
  <c r="BK424"/>
  <c r="BK403"/>
  <c r="BK398"/>
  <c r="BK353"/>
  <c r="BK171"/>
  <c r="BK141"/>
  <c i="6" r="J389"/>
  <c r="BK387"/>
  <c r="BK364"/>
  <c r="BK347"/>
  <c r="BK339"/>
  <c r="J330"/>
  <c r="BK316"/>
  <c r="J309"/>
  <c r="J286"/>
  <c r="J245"/>
  <c r="J234"/>
  <c r="BK224"/>
  <c r="J211"/>
  <c r="J290"/>
  <c r="J282"/>
  <c r="BK266"/>
  <c r="BK245"/>
  <c r="J224"/>
  <c r="J192"/>
  <c r="BK151"/>
  <c r="J400"/>
  <c r="BK393"/>
  <c r="J374"/>
  <c r="BK352"/>
  <c r="BK320"/>
  <c r="BK192"/>
  <c r="J167"/>
  <c r="J139"/>
  <c r="BK385"/>
  <c r="BK374"/>
  <c r="J347"/>
  <c r="J339"/>
  <c r="BK303"/>
  <c r="BK290"/>
  <c r="BK263"/>
  <c r="BK254"/>
  <c r="BK181"/>
  <c r="BK167"/>
  <c i="2" r="J443"/>
  <c r="J427"/>
  <c r="J394"/>
  <c r="BK363"/>
  <c r="BK351"/>
  <c r="BK335"/>
  <c r="BK313"/>
  <c r="BK284"/>
  <c r="J277"/>
  <c r="J177"/>
  <c r="J159"/>
  <c r="J447"/>
  <c r="J433"/>
  <c r="BK425"/>
  <c r="BK415"/>
  <c r="J368"/>
  <c r="J355"/>
  <c r="BK343"/>
  <c r="BK320"/>
  <c r="BK305"/>
  <c r="J296"/>
  <c r="J246"/>
  <c r="J234"/>
  <c r="BK196"/>
  <c r="J153"/>
  <c r="BK447"/>
  <c r="BK439"/>
  <c r="BK429"/>
  <c r="J419"/>
  <c r="J410"/>
  <c r="BK385"/>
  <c r="J343"/>
  <c r="BK326"/>
  <c r="J320"/>
  <c r="BK296"/>
  <c r="J284"/>
  <c r="BK256"/>
  <c r="J229"/>
  <c r="J183"/>
  <c r="BK159"/>
  <c r="J415"/>
  <c r="J390"/>
  <c r="J351"/>
  <c r="BK251"/>
  <c r="BK229"/>
  <c r="J196"/>
  <c r="BK153"/>
  <c i="1" r="AS95"/>
  <c i="3" r="BK321"/>
  <c r="BK308"/>
  <c r="J274"/>
  <c r="J238"/>
  <c r="J233"/>
  <c r="BK181"/>
  <c r="BK166"/>
  <c r="J148"/>
  <c r="BK507"/>
  <c r="BK504"/>
  <c r="J500"/>
  <c r="J496"/>
  <c r="BK486"/>
  <c r="J475"/>
  <c r="J471"/>
  <c r="J454"/>
  <c r="BK430"/>
  <c r="BK377"/>
  <c r="BK369"/>
  <c r="J357"/>
  <c r="BK342"/>
  <c r="BK333"/>
  <c r="J321"/>
  <c r="BK315"/>
  <c r="BK293"/>
  <c r="J467"/>
  <c r="BK448"/>
  <c r="J434"/>
  <c r="BK390"/>
  <c r="J382"/>
  <c r="BK365"/>
  <c r="BK346"/>
  <c r="BK311"/>
  <c r="J288"/>
  <c r="J250"/>
  <c r="BK196"/>
  <c r="BK156"/>
  <c r="J140"/>
  <c r="BK463"/>
  <c r="BK434"/>
  <c r="BK422"/>
  <c r="BK395"/>
  <c r="J361"/>
  <c r="J346"/>
  <c r="J333"/>
  <c r="J293"/>
  <c r="J263"/>
  <c r="BK233"/>
  <c r="J196"/>
  <c r="BK161"/>
  <c i="4" r="J272"/>
  <c r="BK281"/>
  <c r="BK277"/>
  <c r="BK254"/>
  <c r="J238"/>
  <c r="J220"/>
  <c r="BK191"/>
  <c r="J161"/>
  <c r="BK306"/>
  <c r="BK302"/>
  <c r="BK297"/>
  <c r="BK286"/>
  <c r="BK264"/>
  <c r="J234"/>
  <c r="J211"/>
  <c r="J186"/>
  <c r="J182"/>
  <c r="J176"/>
  <c r="J157"/>
  <c r="BK139"/>
  <c r="BK292"/>
  <c r="J281"/>
  <c r="BK272"/>
  <c r="J268"/>
  <c r="BK260"/>
  <c r="J249"/>
  <c r="J244"/>
  <c r="BK226"/>
  <c r="BK223"/>
  <c r="BK211"/>
  <c r="BK205"/>
  <c r="BK186"/>
  <c r="BK182"/>
  <c r="BK171"/>
  <c r="J165"/>
  <c r="BK161"/>
  <c r="J153"/>
  <c r="J143"/>
  <c r="J139"/>
  <c i="5" r="J483"/>
  <c r="J478"/>
  <c r="BK450"/>
  <c r="J435"/>
  <c r="J424"/>
  <c r="BK393"/>
  <c r="J372"/>
  <c r="J343"/>
  <c r="J334"/>
  <c r="J321"/>
  <c r="J297"/>
  <c r="BK286"/>
  <c r="J264"/>
  <c r="J239"/>
  <c r="J227"/>
  <c r="J398"/>
  <c r="J363"/>
  <c r="J281"/>
  <c r="J231"/>
  <c r="J207"/>
  <c r="J202"/>
  <c r="BK192"/>
  <c r="J474"/>
  <c r="J467"/>
  <c r="BK440"/>
  <c r="BK435"/>
  <c r="J430"/>
  <c r="BK411"/>
  <c r="J403"/>
  <c r="BK372"/>
  <c r="J367"/>
  <c r="BK363"/>
  <c r="J353"/>
  <c r="BK338"/>
  <c r="BK326"/>
  <c r="BK314"/>
  <c r="BK306"/>
  <c r="BK297"/>
  <c r="J293"/>
  <c r="J278"/>
  <c r="BK256"/>
  <c r="BK235"/>
  <c r="BK222"/>
  <c r="J150"/>
  <c r="J141"/>
  <c r="BK478"/>
  <c r="BK467"/>
  <c r="J444"/>
  <c r="J440"/>
  <c r="J416"/>
  <c r="BK382"/>
  <c r="BK334"/>
  <c r="J330"/>
  <c r="J326"/>
  <c r="J314"/>
  <c r="J306"/>
  <c r="BK293"/>
  <c r="BK289"/>
  <c r="BK278"/>
  <c r="J256"/>
  <c r="BK251"/>
  <c r="BK227"/>
  <c r="J222"/>
  <c r="BK212"/>
  <c r="BK202"/>
  <c r="J197"/>
  <c r="J187"/>
  <c r="J182"/>
  <c r="BK177"/>
  <c r="J165"/>
  <c r="J154"/>
  <c r="BK146"/>
  <c i="6" r="BK370"/>
  <c r="BK360"/>
  <c r="BK343"/>
  <c r="J335"/>
  <c r="J324"/>
  <c r="J312"/>
  <c r="J306"/>
  <c r="BK282"/>
  <c r="J249"/>
  <c r="BK241"/>
  <c r="BK229"/>
  <c r="BK217"/>
  <c r="BK205"/>
  <c r="J174"/>
  <c r="J162"/>
  <c r="BK157"/>
  <c r="J151"/>
  <c r="BK139"/>
  <c r="BK400"/>
  <c r="J393"/>
  <c r="BK389"/>
  <c r="J387"/>
  <c r="J385"/>
  <c r="J370"/>
  <c r="J364"/>
  <c r="BK356"/>
  <c r="J352"/>
  <c r="J300"/>
  <c r="BK296"/>
  <c r="BK286"/>
  <c r="J277"/>
  <c r="J263"/>
  <c r="J237"/>
  <c r="J217"/>
  <c r="J199"/>
  <c r="BK187"/>
  <c r="BK145"/>
  <c r="J396"/>
  <c r="BK381"/>
  <c r="J356"/>
  <c r="BK335"/>
  <c r="J316"/>
  <c r="BK312"/>
  <c r="BK309"/>
  <c r="BK306"/>
  <c r="J303"/>
  <c r="BK300"/>
  <c r="J296"/>
  <c r="BK277"/>
  <c r="BK273"/>
  <c r="J269"/>
  <c r="J254"/>
  <c r="BK249"/>
  <c r="J241"/>
  <c r="BK237"/>
  <c r="BK234"/>
  <c r="J229"/>
  <c r="BK211"/>
  <c r="BK199"/>
  <c r="J187"/>
  <c r="BK174"/>
  <c r="J145"/>
  <c r="BK396"/>
  <c r="J381"/>
  <c r="J360"/>
  <c r="J343"/>
  <c r="BK330"/>
  <c r="BK324"/>
  <c r="J320"/>
  <c r="J273"/>
  <c r="BK269"/>
  <c r="J266"/>
  <c r="J205"/>
  <c r="J181"/>
  <c r="BK162"/>
  <c r="J157"/>
  <c i="2" r="BK436"/>
  <c r="J401"/>
  <c r="BK381"/>
  <c r="J372"/>
  <c r="J330"/>
  <c r="J305"/>
  <c r="J281"/>
  <c r="BK246"/>
  <c r="J223"/>
  <c r="J202"/>
  <c r="BK150"/>
  <c r="J439"/>
  <c r="J429"/>
  <c r="BK419"/>
  <c r="BK405"/>
  <c r="BK401"/>
  <c r="BK394"/>
  <c r="J335"/>
  <c r="J313"/>
  <c r="BK301"/>
  <c r="BK223"/>
  <c r="J405"/>
  <c r="J381"/>
  <c r="J309"/>
  <c r="J265"/>
  <c r="J237"/>
  <c r="J208"/>
  <c r="J188"/>
  <c i="3" r="BK511"/>
  <c r="BK496"/>
  <c r="BK467"/>
  <c r="J448"/>
  <c r="J415"/>
  <c r="BK405"/>
  <c r="BK386"/>
  <c i="6" l="1" r="T392"/>
  <c i="2" r="P140"/>
  <c r="P139"/>
  <c r="P228"/>
  <c r="P273"/>
  <c r="BK329"/>
  <c r="J329"/>
  <c r="J107"/>
  <c r="R329"/>
  <c r="R367"/>
  <c r="P389"/>
  <c r="BK414"/>
  <c r="J414"/>
  <c r="J113"/>
  <c r="T414"/>
  <c r="P424"/>
  <c r="BK442"/>
  <c r="J442"/>
  <c r="J116"/>
  <c r="P442"/>
  <c r="P432"/>
  <c i="3" r="R139"/>
  <c r="BK227"/>
  <c r="J227"/>
  <c r="J101"/>
  <c r="P307"/>
  <c r="T356"/>
  <c r="T351"/>
  <c r="R394"/>
  <c r="T421"/>
  <c r="R462"/>
  <c r="P495"/>
  <c i="4" r="R138"/>
  <c r="P190"/>
  <c r="BK219"/>
  <c r="J219"/>
  <c r="J103"/>
  <c r="BK259"/>
  <c r="J259"/>
  <c r="J108"/>
  <c r="BK276"/>
  <c r="J276"/>
  <c r="J109"/>
  <c r="R296"/>
  <c i="5" r="P140"/>
  <c r="T211"/>
  <c r="BK277"/>
  <c r="J277"/>
  <c r="J103"/>
  <c r="T325"/>
  <c r="T319"/>
  <c r="R333"/>
  <c r="T342"/>
  <c r="BK392"/>
  <c r="J392"/>
  <c r="J109"/>
  <c r="BK429"/>
  <c r="J429"/>
  <c r="J110"/>
  <c r="P462"/>
  <c r="P473"/>
  <c r="P469"/>
  <c i="6" r="P138"/>
  <c r="P228"/>
  <c r="T262"/>
  <c r="P299"/>
  <c r="P294"/>
  <c r="T315"/>
  <c r="T334"/>
  <c r="P380"/>
  <c i="2" r="R140"/>
  <c r="R139"/>
  <c r="R228"/>
  <c r="BK273"/>
  <c r="J273"/>
  <c r="J104"/>
  <c r="R273"/>
  <c r="BK319"/>
  <c r="J319"/>
  <c r="J106"/>
  <c r="R319"/>
  <c r="T319"/>
  <c r="T329"/>
  <c r="T367"/>
  <c r="R389"/>
  <c r="R414"/>
  <c r="T424"/>
  <c r="T442"/>
  <c r="T432"/>
  <c i="3" r="T139"/>
  <c r="T227"/>
  <c r="R307"/>
  <c r="R356"/>
  <c r="R351"/>
  <c r="P394"/>
  <c r="R421"/>
  <c r="T462"/>
  <c r="BK495"/>
  <c r="J495"/>
  <c r="J113"/>
  <c i="4" r="T138"/>
  <c r="T190"/>
  <c r="R219"/>
  <c r="T259"/>
  <c r="T242"/>
  <c r="R276"/>
  <c r="P296"/>
  <c i="5" r="T140"/>
  <c r="P211"/>
  <c r="R277"/>
  <c r="P325"/>
  <c r="P319"/>
  <c r="BK333"/>
  <c r="J333"/>
  <c r="J107"/>
  <c r="P342"/>
  <c r="T392"/>
  <c r="R429"/>
  <c r="BK462"/>
  <c r="J462"/>
  <c r="J113"/>
  <c r="R473"/>
  <c r="R469"/>
  <c i="6" r="R138"/>
  <c r="T228"/>
  <c r="P262"/>
  <c r="R299"/>
  <c r="R294"/>
  <c r="P315"/>
  <c r="P334"/>
  <c r="P369"/>
  <c r="BK380"/>
  <c r="J380"/>
  <c r="J112"/>
  <c i="2" r="BK140"/>
  <c r="J140"/>
  <c r="J100"/>
  <c r="BK228"/>
  <c r="J228"/>
  <c r="J102"/>
  <c i="3" r="BK139"/>
  <c r="J139"/>
  <c r="J100"/>
  <c r="R227"/>
  <c r="BK307"/>
  <c r="J307"/>
  <c r="J103"/>
  <c r="P356"/>
  <c r="P351"/>
  <c r="BK394"/>
  <c r="J394"/>
  <c r="J107"/>
  <c r="BK421"/>
  <c r="J421"/>
  <c r="J108"/>
  <c r="BK462"/>
  <c r="J462"/>
  <c r="J109"/>
  <c r="T495"/>
  <c i="4" r="P138"/>
  <c r="P137"/>
  <c r="BK190"/>
  <c r="J190"/>
  <c r="J101"/>
  <c r="P219"/>
  <c r="R259"/>
  <c r="R242"/>
  <c r="P276"/>
  <c r="BK296"/>
  <c r="J296"/>
  <c r="J112"/>
  <c i="5" r="R140"/>
  <c r="R139"/>
  <c r="R211"/>
  <c r="P277"/>
  <c r="BK325"/>
  <c r="J325"/>
  <c r="J106"/>
  <c r="T333"/>
  <c r="R342"/>
  <c r="R392"/>
  <c r="T429"/>
  <c r="T462"/>
  <c r="BK473"/>
  <c r="J473"/>
  <c r="J115"/>
  <c i="6" r="BK138"/>
  <c r="J138"/>
  <c r="J100"/>
  <c r="R228"/>
  <c r="R262"/>
  <c r="T299"/>
  <c r="T294"/>
  <c r="R315"/>
  <c r="R334"/>
  <c r="T369"/>
  <c r="T380"/>
  <c i="2" r="T140"/>
  <c r="T139"/>
  <c r="T228"/>
  <c r="T273"/>
  <c r="P319"/>
  <c r="P329"/>
  <c r="BK367"/>
  <c r="J367"/>
  <c r="J108"/>
  <c r="P367"/>
  <c r="BK389"/>
  <c r="J389"/>
  <c r="J109"/>
  <c r="T389"/>
  <c r="P414"/>
  <c r="BK424"/>
  <c r="J424"/>
  <c r="J114"/>
  <c r="R424"/>
  <c r="R442"/>
  <c r="R432"/>
  <c i="3" r="P139"/>
  <c r="P138"/>
  <c r="P227"/>
  <c r="T307"/>
  <c r="BK356"/>
  <c r="J356"/>
  <c r="J106"/>
  <c r="T394"/>
  <c r="P421"/>
  <c r="P462"/>
  <c r="R495"/>
  <c i="4" r="BK138"/>
  <c r="R190"/>
  <c r="T219"/>
  <c r="P259"/>
  <c r="P242"/>
  <c r="T276"/>
  <c r="T296"/>
  <c i="5" r="BK140"/>
  <c r="J140"/>
  <c r="J100"/>
  <c r="BK211"/>
  <c r="J211"/>
  <c r="J101"/>
  <c r="T277"/>
  <c r="R325"/>
  <c r="R319"/>
  <c r="P333"/>
  <c r="BK342"/>
  <c r="J342"/>
  <c r="J108"/>
  <c r="P392"/>
  <c r="P429"/>
  <c r="R462"/>
  <c r="T473"/>
  <c r="T469"/>
  <c i="6" r="T138"/>
  <c r="T137"/>
  <c r="BK228"/>
  <c r="J228"/>
  <c r="J101"/>
  <c r="BK262"/>
  <c r="J262"/>
  <c r="J103"/>
  <c r="BK299"/>
  <c r="J299"/>
  <c r="J106"/>
  <c r="BK315"/>
  <c r="J315"/>
  <c r="J107"/>
  <c r="BK334"/>
  <c r="J334"/>
  <c r="J108"/>
  <c r="BK369"/>
  <c r="J369"/>
  <c r="J111"/>
  <c r="R369"/>
  <c r="R380"/>
  <c i="2" r="BK400"/>
  <c r="J400"/>
  <c r="J110"/>
  <c i="4" r="BK285"/>
  <c r="J285"/>
  <c r="J110"/>
  <c r="BK291"/>
  <c r="J291"/>
  <c r="J111"/>
  <c r="BK305"/>
  <c r="J305"/>
  <c r="J114"/>
  <c i="2" r="BK409"/>
  <c r="J409"/>
  <c r="J112"/>
  <c i="3" r="BK352"/>
  <c r="J352"/>
  <c r="J105"/>
  <c i="5" r="BK443"/>
  <c r="J443"/>
  <c r="J111"/>
  <c r="BK449"/>
  <c r="J449"/>
  <c r="J112"/>
  <c i="6" r="BK295"/>
  <c r="BK363"/>
  <c r="J363"/>
  <c r="J110"/>
  <c i="3" r="BK292"/>
  <c r="J292"/>
  <c r="J102"/>
  <c r="BK480"/>
  <c r="J480"/>
  <c r="J111"/>
  <c r="BK510"/>
  <c r="J510"/>
  <c r="J115"/>
  <c i="4" r="BK301"/>
  <c r="J301"/>
  <c r="J113"/>
  <c i="5" r="BK320"/>
  <c r="J320"/>
  <c r="J105"/>
  <c r="BK482"/>
  <c r="J482"/>
  <c r="J116"/>
  <c i="2" r="BK404"/>
  <c r="J404"/>
  <c r="J111"/>
  <c r="BK432"/>
  <c r="J432"/>
  <c r="J115"/>
  <c i="3" r="BK474"/>
  <c r="J474"/>
  <c r="J110"/>
  <c r="BK485"/>
  <c r="J485"/>
  <c r="J112"/>
  <c r="BK506"/>
  <c r="J506"/>
  <c r="J114"/>
  <c i="4" r="BK210"/>
  <c r="J210"/>
  <c r="J102"/>
  <c r="BK243"/>
  <c r="J243"/>
  <c r="J105"/>
  <c r="BK248"/>
  <c r="J248"/>
  <c r="J106"/>
  <c r="BK253"/>
  <c r="J253"/>
  <c r="J107"/>
  <c i="5" r="BK255"/>
  <c r="J255"/>
  <c r="J102"/>
  <c i="6" r="BK253"/>
  <c r="J253"/>
  <c r="J102"/>
  <c r="BK359"/>
  <c r="J359"/>
  <c r="J109"/>
  <c r="BK399"/>
  <c r="J399"/>
  <c r="J114"/>
  <c r="F133"/>
  <c r="BE139"/>
  <c r="BE145"/>
  <c r="BE174"/>
  <c r="BE181"/>
  <c r="BE192"/>
  <c r="BE211"/>
  <c r="BE234"/>
  <c r="BE241"/>
  <c r="BE245"/>
  <c r="BE277"/>
  <c r="BE282"/>
  <c r="BE296"/>
  <c r="BE306"/>
  <c r="BE312"/>
  <c r="BE335"/>
  <c r="BE347"/>
  <c r="BE381"/>
  <c r="BE385"/>
  <c r="BE387"/>
  <c r="BE389"/>
  <c r="E85"/>
  <c r="J91"/>
  <c r="BE157"/>
  <c r="BE162"/>
  <c r="BE217"/>
  <c r="BE224"/>
  <c r="BE290"/>
  <c r="BE330"/>
  <c r="BE339"/>
  <c r="BE356"/>
  <c r="BE360"/>
  <c r="BE364"/>
  <c r="BE393"/>
  <c r="BE400"/>
  <c r="BE187"/>
  <c r="BE199"/>
  <c r="BE205"/>
  <c r="BE229"/>
  <c r="BE237"/>
  <c r="BE269"/>
  <c r="BE309"/>
  <c r="BE316"/>
  <c r="BE324"/>
  <c r="BE343"/>
  <c r="BE352"/>
  <c r="BE370"/>
  <c r="BE374"/>
  <c r="BE396"/>
  <c r="BE151"/>
  <c r="BE167"/>
  <c r="BE249"/>
  <c r="BE254"/>
  <c r="BE263"/>
  <c r="BE266"/>
  <c r="BE273"/>
  <c r="BE286"/>
  <c r="BE300"/>
  <c r="BE303"/>
  <c r="BE320"/>
  <c i="4" r="J138"/>
  <c r="J100"/>
  <c i="5" r="J132"/>
  <c r="BE141"/>
  <c r="BE150"/>
  <c r="BE159"/>
  <c r="BE202"/>
  <c r="BE227"/>
  <c r="BE231"/>
  <c r="BE235"/>
  <c r="BE281"/>
  <c r="BE286"/>
  <c r="BE310"/>
  <c r="BE314"/>
  <c r="BE367"/>
  <c r="BE372"/>
  <c r="BE382"/>
  <c r="BE411"/>
  <c r="BE450"/>
  <c r="E85"/>
  <c r="BE154"/>
  <c r="BE192"/>
  <c r="BE197"/>
  <c r="BE207"/>
  <c r="BE222"/>
  <c r="BE278"/>
  <c r="BE289"/>
  <c r="BE363"/>
  <c r="BE393"/>
  <c r="BE403"/>
  <c r="BE424"/>
  <c r="BE430"/>
  <c r="BE444"/>
  <c r="BE212"/>
  <c r="BE239"/>
  <c r="BE251"/>
  <c r="BE264"/>
  <c r="BE293"/>
  <c r="BE297"/>
  <c r="BE302"/>
  <c r="BE321"/>
  <c r="BE330"/>
  <c r="BE334"/>
  <c r="BE338"/>
  <c r="BE343"/>
  <c r="BE353"/>
  <c r="BE416"/>
  <c r="BE440"/>
  <c r="BE467"/>
  <c r="F94"/>
  <c r="BE146"/>
  <c r="BE165"/>
  <c r="BE171"/>
  <c r="BE177"/>
  <c r="BE182"/>
  <c r="BE187"/>
  <c r="BE256"/>
  <c r="BE306"/>
  <c r="BE326"/>
  <c r="BE398"/>
  <c r="BE435"/>
  <c r="BE463"/>
  <c r="BE470"/>
  <c r="BE474"/>
  <c r="BE478"/>
  <c r="BE483"/>
  <c i="4" r="F94"/>
  <c r="BE139"/>
  <c r="BE153"/>
  <c r="BE176"/>
  <c r="BE180"/>
  <c r="BE191"/>
  <c r="BE268"/>
  <c r="BE292"/>
  <c r="BE299"/>
  <c r="BE302"/>
  <c r="E85"/>
  <c r="BE157"/>
  <c r="BE161"/>
  <c r="BE165"/>
  <c r="BE186"/>
  <c r="BE220"/>
  <c r="BE223"/>
  <c r="BE234"/>
  <c r="BE238"/>
  <c r="BE306"/>
  <c r="BE148"/>
  <c r="BE171"/>
  <c r="BE205"/>
  <c r="BE226"/>
  <c r="BE244"/>
  <c r="BE260"/>
  <c r="BE264"/>
  <c r="BE297"/>
  <c r="J91"/>
  <c r="BE143"/>
  <c r="BE182"/>
  <c r="BE195"/>
  <c r="BE211"/>
  <c r="BE249"/>
  <c r="BE254"/>
  <c r="BE272"/>
  <c r="BE277"/>
  <c r="BE281"/>
  <c r="BE286"/>
  <c i="3" r="E125"/>
  <c r="F134"/>
  <c r="BE140"/>
  <c r="BE156"/>
  <c r="BE238"/>
  <c r="BE244"/>
  <c r="BE284"/>
  <c r="BE329"/>
  <c r="BE342"/>
  <c r="BE369"/>
  <c r="BE373"/>
  <c r="BE438"/>
  <c r="BE467"/>
  <c r="BE475"/>
  <c r="BE481"/>
  <c r="BE486"/>
  <c r="BE496"/>
  <c r="BE500"/>
  <c r="BE504"/>
  <c r="J131"/>
  <c r="BE166"/>
  <c r="BE270"/>
  <c r="BE274"/>
  <c r="BE288"/>
  <c r="BE315"/>
  <c r="BE318"/>
  <c r="BE321"/>
  <c r="BE338"/>
  <c r="BE395"/>
  <c r="BE409"/>
  <c r="BE422"/>
  <c r="BE454"/>
  <c r="BE511"/>
  <c r="BE161"/>
  <c r="BE181"/>
  <c r="BE228"/>
  <c r="BE233"/>
  <c r="BE263"/>
  <c r="BE308"/>
  <c r="BE311"/>
  <c r="BE346"/>
  <c r="BE386"/>
  <c r="BE390"/>
  <c r="BE405"/>
  <c r="BE434"/>
  <c r="BE463"/>
  <c r="BE148"/>
  <c r="BE196"/>
  <c r="BE211"/>
  <c r="BE250"/>
  <c r="BE257"/>
  <c r="BE293"/>
  <c r="BE333"/>
  <c r="BE353"/>
  <c r="BE357"/>
  <c r="BE361"/>
  <c r="BE365"/>
  <c r="BE377"/>
  <c r="BE382"/>
  <c r="BE415"/>
  <c r="BE430"/>
  <c r="BE448"/>
  <c r="BE458"/>
  <c r="BE471"/>
  <c r="BE502"/>
  <c r="BE507"/>
  <c i="2" r="E126"/>
  <c r="BE150"/>
  <c r="BE177"/>
  <c r="BE208"/>
  <c r="BE223"/>
  <c r="BE242"/>
  <c r="BE251"/>
  <c r="BE284"/>
  <c r="BE292"/>
  <c r="BE296"/>
  <c r="BE313"/>
  <c r="BE326"/>
  <c r="BE330"/>
  <c r="BE343"/>
  <c r="BE347"/>
  <c r="BE355"/>
  <c r="BE376"/>
  <c r="BE390"/>
  <c r="BE394"/>
  <c r="BE401"/>
  <c r="BE168"/>
  <c r="BE188"/>
  <c r="BE196"/>
  <c r="BE202"/>
  <c r="BE229"/>
  <c r="BE246"/>
  <c r="BE265"/>
  <c r="BE274"/>
  <c r="BE277"/>
  <c r="BE301"/>
  <c r="BE351"/>
  <c r="BE368"/>
  <c r="BE372"/>
  <c r="BE397"/>
  <c r="BE415"/>
  <c r="BE425"/>
  <c r="BE433"/>
  <c r="BE436"/>
  <c r="BE443"/>
  <c r="J91"/>
  <c r="F94"/>
  <c r="BE153"/>
  <c r="BE159"/>
  <c r="BE216"/>
  <c r="BE281"/>
  <c r="BE309"/>
  <c r="BE335"/>
  <c r="BE363"/>
  <c r="BE381"/>
  <c r="BE410"/>
  <c r="BE141"/>
  <c r="BE147"/>
  <c r="BE183"/>
  <c r="BE234"/>
  <c r="BE237"/>
  <c r="BE256"/>
  <c r="BE260"/>
  <c r="BE305"/>
  <c r="BE320"/>
  <c r="BE323"/>
  <c r="BE385"/>
  <c r="BE405"/>
  <c r="BE419"/>
  <c r="BE427"/>
  <c r="BE429"/>
  <c r="BE439"/>
  <c r="BE447"/>
  <c r="F38"/>
  <c i="1" r="BC96"/>
  <c r="AS94"/>
  <c i="2" r="J36"/>
  <c i="1" r="AW96"/>
  <c i="3" r="F38"/>
  <c i="1" r="BC97"/>
  <c i="4" r="F38"/>
  <c i="1" r="BC98"/>
  <c i="5" r="F38"/>
  <c i="1" r="BC99"/>
  <c i="6" r="F39"/>
  <c i="1" r="BD100"/>
  <c i="2" r="F39"/>
  <c i="1" r="BD96"/>
  <c i="3" r="F36"/>
  <c i="1" r="BA97"/>
  <c i="4" r="J36"/>
  <c i="1" r="AW98"/>
  <c i="4" r="F37"/>
  <c i="1" r="BB98"/>
  <c i="5" r="J36"/>
  <c i="1" r="AW99"/>
  <c i="5" r="F39"/>
  <c i="1" r="BD99"/>
  <c i="6" r="J36"/>
  <c i="1" r="AW100"/>
  <c i="2" r="F37"/>
  <c i="1" r="BB96"/>
  <c i="3" r="F37"/>
  <c i="1" r="BB97"/>
  <c i="3" r="F39"/>
  <c i="1" r="BD97"/>
  <c i="5" r="F37"/>
  <c i="1" r="BB99"/>
  <c i="6" r="F36"/>
  <c i="1" r="BA100"/>
  <c i="6" r="F38"/>
  <c i="1" r="BC100"/>
  <c i="2" r="F36"/>
  <c i="1" r="BA96"/>
  <c i="3" r="J36"/>
  <c i="1" r="AW97"/>
  <c i="4" r="F39"/>
  <c i="1" r="BD98"/>
  <c i="4" r="F36"/>
  <c i="1" r="BA98"/>
  <c i="5" r="F36"/>
  <c i="1" r="BA99"/>
  <c i="6" r="F37"/>
  <c i="1" r="BB100"/>
  <c i="6" l="1" r="BK294"/>
  <c r="J294"/>
  <c r="J104"/>
  <c r="T136"/>
  <c i="2" r="P318"/>
  <c i="5" r="R138"/>
  <c r="T139"/>
  <c r="T138"/>
  <c i="2" r="T318"/>
  <c r="T138"/>
  <c i="4" r="BK137"/>
  <c r="J137"/>
  <c r="J99"/>
  <c i="3" r="T138"/>
  <c r="T137"/>
  <c i="6" r="P137"/>
  <c r="P136"/>
  <c i="1" r="AU100"/>
  <c i="5" r="P139"/>
  <c r="P138"/>
  <c i="1" r="AU99"/>
  <c i="3" r="R138"/>
  <c r="R137"/>
  <c i="4" r="T137"/>
  <c r="T136"/>
  <c i="2" r="R318"/>
  <c i="3" r="P137"/>
  <c i="1" r="AU97"/>
  <c i="4" r="P136"/>
  <c i="1" r="AU98"/>
  <c i="6" r="R137"/>
  <c r="R136"/>
  <c i="2" r="R138"/>
  <c i="4" r="R137"/>
  <c r="R136"/>
  <c i="2" r="P138"/>
  <c i="1" r="AU96"/>
  <c i="5" r="BK469"/>
  <c r="J469"/>
  <c r="J114"/>
  <c i="6" r="BK392"/>
  <c r="J392"/>
  <c r="J113"/>
  <c i="2" r="BK318"/>
  <c r="J318"/>
  <c r="J105"/>
  <c i="4" r="BK242"/>
  <c r="J242"/>
  <c r="J104"/>
  <c i="5" r="BK319"/>
  <c r="J319"/>
  <c r="J104"/>
  <c i="2" r="BK139"/>
  <c r="J139"/>
  <c r="J99"/>
  <c i="3" r="BK138"/>
  <c r="J138"/>
  <c r="J99"/>
  <c i="5" r="BK139"/>
  <c r="J139"/>
  <c r="J99"/>
  <c i="6" r="BK137"/>
  <c r="J137"/>
  <c r="J99"/>
  <c i="3" r="BK351"/>
  <c r="J351"/>
  <c r="J104"/>
  <c i="6" r="J295"/>
  <c r="J105"/>
  <c i="2" r="J35"/>
  <c i="1" r="AV96"/>
  <c r="AT96"/>
  <c i="5" r="F35"/>
  <c i="1" r="AZ99"/>
  <c r="BC95"/>
  <c r="AY95"/>
  <c i="2" r="F35"/>
  <c i="1" r="AZ96"/>
  <c i="5" r="J35"/>
  <c i="1" r="AV99"/>
  <c r="AT99"/>
  <c r="BB95"/>
  <c r="AX95"/>
  <c r="BD95"/>
  <c r="BD94"/>
  <c r="W33"/>
  <c i="3" r="J35"/>
  <c i="1" r="AV97"/>
  <c r="AT97"/>
  <c i="4" r="J35"/>
  <c i="1" r="AV98"/>
  <c r="AT98"/>
  <c i="6" r="J35"/>
  <c i="1" r="AV100"/>
  <c r="AT100"/>
  <c i="3" r="F35"/>
  <c i="1" r="AZ97"/>
  <c i="4" r="F35"/>
  <c i="1" r="AZ98"/>
  <c i="6" r="F35"/>
  <c i="1" r="AZ100"/>
  <c r="BA95"/>
  <c r="BA94"/>
  <c r="AW94"/>
  <c r="AK30"/>
  <c i="2" l="1" r="BK138"/>
  <c r="J138"/>
  <c i="5" r="BK138"/>
  <c r="J138"/>
  <c r="J98"/>
  <c i="3" r="BK137"/>
  <c r="J137"/>
  <c i="4" r="BK136"/>
  <c r="J136"/>
  <c i="6" r="BK136"/>
  <c r="J136"/>
  <c r="J98"/>
  <c i="1" r="AU95"/>
  <c r="AU94"/>
  <c i="2" r="J32"/>
  <c i="1" r="AG96"/>
  <c i="3" r="J32"/>
  <c i="1" r="AG97"/>
  <c r="BB94"/>
  <c r="AX94"/>
  <c i="4" r="J32"/>
  <c i="1" r="AG98"/>
  <c r="BC94"/>
  <c r="W32"/>
  <c r="AW95"/>
  <c r="W30"/>
  <c r="AZ95"/>
  <c r="AZ94"/>
  <c r="W29"/>
  <c i="2" l="1" r="J41"/>
  <c i="4" r="J41"/>
  <c i="3" r="J41"/>
  <c i="2" r="J98"/>
  <c i="4" r="J98"/>
  <c i="3" r="J98"/>
  <c i="1" r="AN96"/>
  <c r="AN97"/>
  <c r="AN98"/>
  <c i="6" r="J32"/>
  <c i="1" r="AG100"/>
  <c r="AV95"/>
  <c r="AT95"/>
  <c i="5" r="J32"/>
  <c i="1" r="AG99"/>
  <c r="AY94"/>
  <c r="AV94"/>
  <c r="AK29"/>
  <c r="W31"/>
  <c i="5" l="1" r="J41"/>
  <c i="6" r="J41"/>
  <c i="1" r="AN99"/>
  <c r="AN100"/>
  <c r="AG95"/>
  <c r="AG94"/>
  <c r="AK26"/>
  <c r="AT94"/>
  <c r="AN94"/>
  <c l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<sst xmlns="http://schemas.openxmlformats.org/spreadsheetml/2006/main">
  <si>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</si>
  <si>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</si>
  <si>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</si>
  <si>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</si>
  <si>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</si>
  <si>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{9bcd18a4-d114-4e4b-b553-184e1729c6f6}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</si>
  <si>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</si>
  <si>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</si>
  <si>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</si>
  <si>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</si>
  <si>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</si>
  <si>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</si>
  <si>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</si>
  <si>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</si>
  <si>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2022_06_07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</si>
  <si>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</si>
  <si>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</si>
  <si>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Hradecko demolice</t>
  </si>
  <si>
    <t>KSO:</t>
  </si>
  <si>
    <t>CC-CZ:</t>
  </si>
  <si>
    <t>Místo:</t>
  </si>
  <si>
    <t xml:space="preserve"> </t>
  </si>
  <si>
    <t>Datum:</t>
  </si>
  <si>
    <t>7. 6. 2022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</si>
  <si>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</si>
  <si>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</si>
  <si>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</si>
  <si>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</si>
  <si>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</si>
  <si>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</si>
  <si>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</si>
  <si>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</si>
  <si>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</si>
  <si>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</si>
  <si>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</si>
  <si>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</si>
  <si>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</si>
  <si>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</si>
  <si>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</si>
  <si>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</si>
  <si>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</si>
  <si>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</si>
  <si>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</si>
  <si>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</si>
  <si>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</si>
  <si>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</si>
  <si>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</si>
  <si>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</si>
  <si>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</si>
  <si>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</si>
  <si>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</si>
  <si>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</si>
  <si>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</si>
  <si>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</si>
  <si>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</si>
  <si>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</si>
  <si>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</si>
  <si>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</si>
  <si>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</si>
  <si>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</si>
  <si>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</si>
  <si>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</si>
  <si>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</si>
  <si>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</si>
  <si>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</si>
  <si>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</si>
  <si>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</si>
  <si>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</si>
  <si>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</si>
  <si>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</si>
  <si>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</si>
  <si>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</si>
  <si>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</si>
  <si>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</si>
  <si>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</si>
  <si>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</si>
  <si>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</si>
  <si>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2022_06_07_OR_HRADEC</t>
  </si>
  <si>
    <t>AKTUALIZACE_Demolice_OŘ_HRADEC KRÁLOVÉ</t>
  </si>
  <si>
    <t>STA</t>
  </si>
  <si>
    <t>1</t>
  </si>
  <si>
    <t>{feca26e1-ef04-4361-b7ec-3f14a7a6e02d}</t>
  </si>
  <si>
    <t>2</t>
  </si>
  <si>
    <t>/</t>
  </si>
  <si>
    <t>010</t>
  </si>
  <si>
    <t>Malé Svatoňovice - budova TO</t>
  </si>
  <si>
    <t>Soupis</t>
  </si>
  <si>
    <t>{1febf348-9225-44cc-b649-1e639388d6b5}</t>
  </si>
  <si>
    <t>011</t>
  </si>
  <si>
    <t>Václavice st. I</t>
  </si>
  <si>
    <t>{717ea9b0-dc3d-483e-bad6-9cf00933870d}</t>
  </si>
  <si>
    <t>012</t>
  </si>
  <si>
    <t>Václavice st. II</t>
  </si>
  <si>
    <t>{89eabcbd-8f88-45f4-b949-ab7a2d7f8f97}</t>
  </si>
  <si>
    <t>028</t>
  </si>
  <si>
    <t>Třebovice - strážní domek čp. 198</t>
  </si>
  <si>
    <t>{074797fb-2ebd-4acc-bcc7-865f01df87be}</t>
  </si>
  <si>
    <t>029</t>
  </si>
  <si>
    <t>Slatiňany - stavědlo 2</t>
  </si>
  <si>
    <t>{e26de797-765d-4e2e-9b64-52a0639a5b27}</t>
  </si>
  <si>
    <t>KRYCÍ LIST SOUPISU PRACÍ</t>
  </si>
  <si>
    <t>Objekt:</t>
  </si>
  <si>
    <t>2022_06_07_OR_HRADEC - AKTUALIZACE_Demolice_OŘ_HRADEC KRÁLOVÉ</t>
  </si>
  <si>
    <t>Soupis:</t>
  </si>
  <si>
    <t>010 - Malé Svatoňovice - budova TO</t>
  </si>
  <si>
    <t>SŽ s.o. OŘ. Hradec Králové</t>
  </si>
  <si>
    <t>FRAM Consult a.s.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</si>
  <si>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</si>
  <si>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</si>
  <si>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</si>
  <si>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</si>
  <si>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</si>
  <si>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</si>
  <si>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</si>
  <si>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</si>
  <si>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96 - Bourání konstrukcí</t>
  </si>
  <si>
    <t xml:space="preserve">    98 - Demolice a sanace</t>
  </si>
  <si>
    <t xml:space="preserve">    997 - Přesun sutě</t>
  </si>
  <si>
    <t>PSV - Práce a dodávky PSV</t>
  </si>
  <si>
    <t xml:space="preserve">    725 - Zdravotechnika - zařizovací předměty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</si>
  <si>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</si>
  <si>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</si>
  <si>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</si>
  <si>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</si>
  <si>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775 - Podlahy skládané</t>
  </si>
  <si>
    <t xml:space="preserve">    776 - Podlahy povlakové</t>
  </si>
  <si>
    <t xml:space="preserve">    787 - Dokončovací práce - zasklívání</t>
  </si>
  <si>
    <t>OST - Ostatní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</si>
  <si>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</si>
  <si>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</si>
  <si>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</si>
  <si>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</si>
  <si>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</si>
  <si>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</si>
  <si>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</si>
  <si>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</si>
  <si>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</si>
  <si>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</si>
  <si>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</si>
  <si>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</si>
  <si>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</si>
  <si>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</si>
  <si>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</si>
  <si>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</si>
  <si>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</si>
  <si>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</si>
  <si>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</si>
  <si>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45</t>
  </si>
  <si>
    <t>K</t>
  </si>
  <si>
    <t>111211101</t>
  </si>
  <si>
    <t>Odstranění křovin a stromů průměru kmene do 100 mm i s kořeny sklonu terénu do 1:5 ručně</t>
  </si>
  <si>
    <t>m2</t>
  </si>
  <si>
    <t>CS ÚRS 2022 01</t>
  </si>
  <si>
    <t>4</t>
  </si>
  <si>
    <t>427430359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</si>
  <si>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</si>
  <si>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</si>
  <si>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</si>
  <si>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https://podminky.urs.cz/item/CS_URS_2022_01/111211101</t>
  </si>
  <si>
    <t>VV</t>
  </si>
  <si>
    <t>(7,5+5)/2*15</t>
  </si>
  <si>
    <t>(4,5+3)/2*10</t>
  </si>
  <si>
    <t>Součet</t>
  </si>
  <si>
    <t>46</t>
  </si>
  <si>
    <t>112101101</t>
  </si>
  <si>
    <t>Odstranění stromů listnatých průměru kmene přes 100 do 300 mm</t>
  </si>
  <si>
    <t>kus</t>
  </si>
  <si>
    <t>-1384806201</t>
  </si>
  <si>
    <t>Odstranění stromů s odřezáním kmene a s odvětvením listnatých, průměru kmene přes 100 do 300 mm</t>
  </si>
  <si>
    <t>https://podminky.urs.cz/item/CS_URS_2022_01/112101101</t>
  </si>
  <si>
    <t>47</t>
  </si>
  <si>
    <t>112251101</t>
  </si>
  <si>
    <t>Odstranění pařezů D přes 100 do 300 mm</t>
  </si>
  <si>
    <t>418469318</t>
  </si>
  <si>
    <t>Odstranění pařezů strojně s jejich vykopáním, vytrháním nebo odstřelením průměru přes 100 do 300 mm</t>
  </si>
  <si>
    <t>https://podminky.urs.cz/item/CS_URS_2022_01/112251101</t>
  </si>
  <si>
    <t>48</t>
  </si>
  <si>
    <t>162301501</t>
  </si>
  <si>
    <t>Vodorovné přemístění křovin do 5 km D kmene do 100 mm</t>
  </si>
  <si>
    <t>1297691097</t>
  </si>
  <si>
    <t>Vodorovné přemístění smýcených křovin do průměru kmene 100 mm na vzdálenost do 5 000 m</t>
  </si>
  <si>
    <t>https://podminky.urs.cz/item/CS_URS_2022_01/162301501</t>
  </si>
  <si>
    <t>65</t>
  </si>
  <si>
    <t>162751117</t>
  </si>
  <si>
    <t>Vodorovné přemístění přes 9 000 do 10000 m výkopku/sypaniny z horniny třídy těžitelnosti I skupiny 1 až 3</t>
  </si>
  <si>
    <t>m3</t>
  </si>
  <si>
    <t>1280519747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</si>
  <si>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</si>
  <si>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</si>
  <si>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půdorys domu</t>
  </si>
  <si>
    <t>(20*5,9)*0,4</t>
  </si>
  <si>
    <t>půdorys zahrady</t>
  </si>
  <si>
    <t>((7,5+5)/2)*15*0,15</t>
  </si>
  <si>
    <t>((4,5+3)/2)*10*0,15</t>
  </si>
  <si>
    <t>66</t>
  </si>
  <si>
    <t>167151111</t>
  </si>
  <si>
    <t>Nakládání výkopku z hornin třídy těžitelnosti I skupiny 1 až 3 přes 100 m3</t>
  </si>
  <si>
    <t>-1433526105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</si>
  <si>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</si>
  <si>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</si>
  <si>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49</t>
  </si>
  <si>
    <t>174111101</t>
  </si>
  <si>
    <t>Zásyp jam, šachet rýh nebo kolem objektů sypaninou se zhutněním ručně</t>
  </si>
  <si>
    <t>1833478760</t>
  </si>
  <si>
    <t>Zásyp sypaninou z jakékoliv horniny ručně s uložením výkopku ve vrstvách se zhutněním jam, šachet, rýh nebo kolem objektů v těchto vykopávkách</t>
  </si>
  <si>
    <t>https://podminky.urs.cz/item/CS_URS_2022_01/174111101</t>
  </si>
  <si>
    <t>zásyp jímky odhad</t>
  </si>
  <si>
    <t>6</t>
  </si>
  <si>
    <t>50</t>
  </si>
  <si>
    <t>M</t>
  </si>
  <si>
    <t>58981122</t>
  </si>
  <si>
    <t>recyklát betonový frakce 0/32</t>
  </si>
  <si>
    <t>t</t>
  </si>
  <si>
    <t>8</t>
  </si>
  <si>
    <t>138190066</t>
  </si>
  <si>
    <t>6*2,4</t>
  </si>
  <si>
    <t>52</t>
  </si>
  <si>
    <t>181111131</t>
  </si>
  <si>
    <t>Plošná úprava terénu do 500 m2 zemina skupiny 1 až 4 nerovnosti přes 150 do 200 mm v rovinně a svahu do 1:5</t>
  </si>
  <si>
    <t>37808432</t>
  </si>
  <si>
    <t>Plošná úprava terénu v zemině skupiny 1 až 4 s urovnáním povrchu bez doplnění ornice souvislé plochy do 500 m2 při nerovnostech terénu přes 150 do 200 mm v rovině nebo na svahu do 1:5</t>
  </si>
  <si>
    <t>https://podminky.urs.cz/item/CS_URS_2022_01/181111131</t>
  </si>
  <si>
    <t>20*5,9</t>
  </si>
  <si>
    <t>64</t>
  </si>
  <si>
    <t>181006112</t>
  </si>
  <si>
    <t>Rozprostření zemint l vrstvy do 0,15 m schopných zúrodnění v rovině a sklonu do 1:5</t>
  </si>
  <si>
    <t>-1209504190</t>
  </si>
  <si>
    <t xml:space="preserve">Rozprostření zemin schopných zúrodnění  v rovině a ve sklonu do 1:5, tloušťka vrstvy přes 0,10 do 0,15 m</t>
  </si>
  <si>
    <t>https://podminky.urs.cz/item/CS_URS_2022_01/181006112</t>
  </si>
  <si>
    <t>51</t>
  </si>
  <si>
    <t>181006115</t>
  </si>
  <si>
    <t>Rozprostření zemin tl vrstvy do 0,4 m schopných zúrodnění v rovině a sklonu do 1:5</t>
  </si>
  <si>
    <t>2136240565</t>
  </si>
  <si>
    <t xml:space="preserve">Rozprostření zemin schopných zúrodnění  v rovině a ve sklonu do 1:5, tloušťka vrstvy přes 0,30 do 0,40 m</t>
  </si>
  <si>
    <t>https://podminky.urs.cz/item/CS_URS_2022_01/181006115</t>
  </si>
  <si>
    <t>53</t>
  </si>
  <si>
    <t>10364100</t>
  </si>
  <si>
    <t>zemina pro terénní úpravy - tříděná</t>
  </si>
  <si>
    <t>1631093963</t>
  </si>
  <si>
    <t>(20*5,9)*0,4*1,8</t>
  </si>
  <si>
    <t>((7,5+5)/2)*15*0,15*1,8</t>
  </si>
  <si>
    <t>((4,5+3)/2)*10*0,15*1,8</t>
  </si>
  <si>
    <t>54</t>
  </si>
  <si>
    <t>181411121</t>
  </si>
  <si>
    <t>Založení lučního trávníku výsevem pl do 1000 m2 v rovině a ve svahu do 1:5</t>
  </si>
  <si>
    <t>1528097635</t>
  </si>
  <si>
    <t>Založení trávníku na půdě předem připravené plochy do 1000 m2 výsevem včetně utažení lučního v rovině nebo na svahu do 1:5</t>
  </si>
  <si>
    <t>https://podminky.urs.cz/item/CS_URS_2022_01/181411121</t>
  </si>
  <si>
    <t>59</t>
  </si>
  <si>
    <t>00572410</t>
  </si>
  <si>
    <t>osivo směs travní parková</t>
  </si>
  <si>
    <t>kg</t>
  </si>
  <si>
    <t>1921149994</t>
  </si>
  <si>
    <t>0,02 kg/m2</t>
  </si>
  <si>
    <t>0,02*249,25</t>
  </si>
  <si>
    <t>3</t>
  </si>
  <si>
    <t>Svislé a kompletní konstrukce</t>
  </si>
  <si>
    <t>96</t>
  </si>
  <si>
    <t>Bourání konstrukcí</t>
  </si>
  <si>
    <t>26</t>
  </si>
  <si>
    <t>961022311</t>
  </si>
  <si>
    <t>Bourání základů ze zdiva smíšeného</t>
  </si>
  <si>
    <t>334452908</t>
  </si>
  <si>
    <t>Bourání základů ze zdiva smíšeného na jakoukoli maltu</t>
  </si>
  <si>
    <t>https://podminky.urs.cz/item/CS_URS_2022_01/961022311</t>
  </si>
  <si>
    <t>podezdívka oplocení</t>
  </si>
  <si>
    <t>25*0,3*0,8</t>
  </si>
  <si>
    <t>25</t>
  </si>
  <si>
    <t>966071711</t>
  </si>
  <si>
    <t>Bourání sloupků a vzpěr plotových ocelových do 2,5 m zabetonovaných</t>
  </si>
  <si>
    <t>171401726</t>
  </si>
  <si>
    <t>Bourání plotových sloupků a vzpěr ocelových trubkových nebo profilovaných výšky do 2,50 m zabetonovaných</t>
  </si>
  <si>
    <t>https://podminky.urs.cz/item/CS_URS_2022_01/966071711</t>
  </si>
  <si>
    <t>27</t>
  </si>
  <si>
    <t>968062356</t>
  </si>
  <si>
    <t>Vybourání dřevěných rámů oken dvojitých včetně křídel pl do 4 m2</t>
  </si>
  <si>
    <t>-1758718996</t>
  </si>
  <si>
    <t xml:space="preserve">Vybourání dřevěných rámů oken s křídly, dveřních zárubní, vrat, stěn, ostění nebo obkladů  rámů oken s křídly dvojitých, plochy do 4 m2</t>
  </si>
  <si>
    <t>https://podminky.urs.cz/item/CS_URS_2022_01/968062356</t>
  </si>
  <si>
    <t>okna</t>
  </si>
  <si>
    <t>1,95*1,6*4</t>
  </si>
  <si>
    <t>29</t>
  </si>
  <si>
    <t>968062374</t>
  </si>
  <si>
    <t>Vybourání dřevěných rámů oken zdvojených včetně křídel pl do 1 m2</t>
  </si>
  <si>
    <t>-750472045</t>
  </si>
  <si>
    <t xml:space="preserve">Vybourání dřevěných rámů oken s křídly, dveřních zárubní, vrat, stěn, ostění nebo obkladů  rámů oken s křídly zdvojených, plochy do 1 m2</t>
  </si>
  <si>
    <t>https://podminky.urs.cz/item/CS_URS_2022_01/968062374</t>
  </si>
  <si>
    <t>0,6*0,9*3</t>
  </si>
  <si>
    <t>28</t>
  </si>
  <si>
    <t>968062455</t>
  </si>
  <si>
    <t>Vybourání dřevěných dveřních zárubní pl do 2 m2</t>
  </si>
  <si>
    <t>-2088173466</t>
  </si>
  <si>
    <t xml:space="preserve">Vybourání dřevěných rámů oken s křídly, dveřních zárubní, vrat, stěn, ostění nebo obkladů  dveřních zárubní, plochy do 2 m2</t>
  </si>
  <si>
    <t>https://podminky.urs.cz/item/CS_URS_2022_01/968062455</t>
  </si>
  <si>
    <t>dveře</t>
  </si>
  <si>
    <t>2*1*6</t>
  </si>
  <si>
    <t>9</t>
  </si>
  <si>
    <t>962032631</t>
  </si>
  <si>
    <t>Bourání zdiva komínového nad střechou z cihel na MV nebo MVC</t>
  </si>
  <si>
    <t>1614791402</t>
  </si>
  <si>
    <t xml:space="preserve">Bourání zdiva nadzákladového z cihel nebo tvárnic  komínového z cihel pálených, šamotových nebo vápenopískových nad střechou na maltu vápennou nebo vápenocementovou</t>
  </si>
  <si>
    <t>https://podminky.urs.cz/item/CS_URS_2022_01/962032631</t>
  </si>
  <si>
    <t>výška komínového tělesa 6,5m, 2x komín</t>
  </si>
  <si>
    <t>(6,5*0,45*0,45-6,5*0,15*0,15)*2</t>
  </si>
  <si>
    <t>22</t>
  </si>
  <si>
    <t>966052111</t>
  </si>
  <si>
    <t>Bourání sloupků a vzpěr ŽB plotových zasypaných zeminou</t>
  </si>
  <si>
    <t>1994623961</t>
  </si>
  <si>
    <t>Bourání plotových sloupků a vzpěr železobetonových výšky do 2,5 m zasypaných zeminou</t>
  </si>
  <si>
    <t>https://podminky.urs.cz/item/CS_URS_2022_01/966052111</t>
  </si>
  <si>
    <t>7</t>
  </si>
  <si>
    <t>24</t>
  </si>
  <si>
    <t>966071822</t>
  </si>
  <si>
    <t>Rozebrání oplocení z drátěného pletiva se čtvercovými oky v přes 1,6 do 2,0 m</t>
  </si>
  <si>
    <t>m</t>
  </si>
  <si>
    <t>1754022922</t>
  </si>
  <si>
    <t>Rozebrání oplocení z pletiva drátěného se čtvercovými oky, výšky přes 1,6 do 2,0 m</t>
  </si>
  <si>
    <t>https://podminky.urs.cz/item/CS_URS_2022_01/966071822</t>
  </si>
  <si>
    <t>98</t>
  </si>
  <si>
    <t>Demolice a sanace</t>
  </si>
  <si>
    <t>30</t>
  </si>
  <si>
    <t>981011313</t>
  </si>
  <si>
    <t>Demolice budov zděných na MVC podíl konstrukcí přes 15 do 20 % postupným rozebíráním</t>
  </si>
  <si>
    <t>2061627288</t>
  </si>
  <si>
    <t xml:space="preserve">Demolice budov  postupným rozebíráním z cihel, kamene, smíšeného nebo hrázděného zdiva, tvárnic na maltu vápennou nebo vápenocementovou s podílem konstrukcí přes 15 do 20 %</t>
  </si>
  <si>
    <t>https://podminky.urs.cz/item/CS_URS_2022_01/981011313</t>
  </si>
  <si>
    <t>domek</t>
  </si>
  <si>
    <t>20*5,9*4,5</t>
  </si>
  <si>
    <t>základy</t>
  </si>
  <si>
    <t>20*5,9*0,8</t>
  </si>
  <si>
    <t>997</t>
  </si>
  <si>
    <t>Přesun sutě</t>
  </si>
  <si>
    <t>31</t>
  </si>
  <si>
    <t>997006002</t>
  </si>
  <si>
    <t>Třídění stavebního odpadu na jednotlivé druhy</t>
  </si>
  <si>
    <t>-1960023043</t>
  </si>
  <si>
    <t>Úprava stavebního odpadu třídění na jednotlivé druhy</t>
  </si>
  <si>
    <t>https://podminky.urs.cz/item/CS_URS_2022_01/997006002</t>
  </si>
  <si>
    <t>32</t>
  </si>
  <si>
    <t>997006004</t>
  </si>
  <si>
    <t>Pytlování nebezpečného odpadu ze střešních šablon s obsahem azbestu</t>
  </si>
  <si>
    <t>800511245</t>
  </si>
  <si>
    <t>Úprava stavebního odpadu pytlování nebezpečného odpadu s obsahem azbestu ze šablon</t>
  </si>
  <si>
    <t>https://podminky.urs.cz/item/CS_URS_2022_01/997006004</t>
  </si>
  <si>
    <t>3,458</t>
  </si>
  <si>
    <t>33</t>
  </si>
  <si>
    <t>997006512</t>
  </si>
  <si>
    <t>Vodorovné doprava suti s naložením a složením na skládku přes 100 m do 1 km</t>
  </si>
  <si>
    <t>1752203613</t>
  </si>
  <si>
    <t>Vodorovná doprava suti na skládku s naložením na dopravní prostředek a složením přes 100 m do 1 km</t>
  </si>
  <si>
    <t>https://podminky.urs.cz/item/CS_URS_2022_01/997006512</t>
  </si>
  <si>
    <t>34</t>
  </si>
  <si>
    <t>997006519</t>
  </si>
  <si>
    <t>Příplatek k vodorovnému přemístění suti na skládku ZKD 1 km přes 1 km</t>
  </si>
  <si>
    <t>47637805</t>
  </si>
  <si>
    <t>Vodorovná doprava suti na skládku Příplatek k ceně -6512 za každý další i započatý 1 km</t>
  </si>
  <si>
    <t>https://podminky.urs.cz/item/CS_URS_2022_01/997006519</t>
  </si>
  <si>
    <t>odpad obsahující azbest</t>
  </si>
  <si>
    <t>3,458*20</t>
  </si>
  <si>
    <t xml:space="preserve">ostatní odpad </t>
  </si>
  <si>
    <t>(218,89+0,378+3,73+0,495+13,62+1,767+17,022+1,056+0,078+0,674+0,265+0,191)*20</t>
  </si>
  <si>
    <t>35</t>
  </si>
  <si>
    <t>997013603</t>
  </si>
  <si>
    <t>Poplatek za uložení na skládce (skládkovné) stavebního odpadu cihelného kód odpadu 17 01 02</t>
  </si>
  <si>
    <t>311785810</t>
  </si>
  <si>
    <t>Poplatek za uložení stavebního odpadu na skládce (skládkovné) cihelného zatříděného do Katalogu odpadů pod kódem 17 01 02</t>
  </si>
  <si>
    <t>https://podminky.urs.cz/item/CS_URS_2022_01/997013603</t>
  </si>
  <si>
    <t>218,89+0,378+3,73+0,496+13,62</t>
  </si>
  <si>
    <t>36</t>
  </si>
  <si>
    <t>997013635</t>
  </si>
  <si>
    <t>Poplatek za uložení na skládce (skládkovné) komunálního odpadu kód odpadu 20 03 01</t>
  </si>
  <si>
    <t>-1806755079</t>
  </si>
  <si>
    <t>Poplatek za uložení stavebního odpadu na skládce (skládkovné) komunálního zatříděného do Katalogu odpadů pod kódem 20 03 01</t>
  </si>
  <si>
    <t>https://podminky.urs.cz/item/CS_URS_2022_01/997013635</t>
  </si>
  <si>
    <t>komunální odpad odhad 3 kontajnery /3m3</t>
  </si>
  <si>
    <t>(3*3*0,6)</t>
  </si>
  <si>
    <t>37</t>
  </si>
  <si>
    <t>997013804</t>
  </si>
  <si>
    <t>Poplatek za uložení na skládce (skládkovné) stavebního odpadu ze skla kód odpadu 17 02 02</t>
  </si>
  <si>
    <t>351545698</t>
  </si>
  <si>
    <t>Poplatek za uložení stavebního odpadu na skládce (skládkovné) ze skla zatříděného do Katalogu odpadů pod kódem 17 02 02</t>
  </si>
  <si>
    <t>https://podminky.urs.cz/item/CS_URS_2022_01/997013804</t>
  </si>
  <si>
    <t>0,191</t>
  </si>
  <si>
    <t>38</t>
  </si>
  <si>
    <t>997013811</t>
  </si>
  <si>
    <t>Poplatek za uložení na skládce (skládkovné) stavebního odpadu dřevěného kód odpadu 17 02 01</t>
  </si>
  <si>
    <t>1222066005</t>
  </si>
  <si>
    <t>Poplatek za uložení stavebního odpadu na skládce (skládkovné) dřevěného zatříděného do Katalogu odpadů pod kódem 17 02 01</t>
  </si>
  <si>
    <t>https://podminky.urs.cz/item/CS_URS_2022_01/997013811</t>
  </si>
  <si>
    <t>1,767+17,022+1,056+0,078+0,674</t>
  </si>
  <si>
    <t>39</t>
  </si>
  <si>
    <t>997013814</t>
  </si>
  <si>
    <t>Poplatek za uložení na skládce (skládkovné) stavebního odpadu izolací kód odpadu 17 06 04</t>
  </si>
  <si>
    <t>134481439</t>
  </si>
  <si>
    <t>Poplatek za uložení stavebního odpadu na skládce (skládkovné) z izolačních materiálů zatříděného do Katalogu odpadů pod kódem 17 06 04</t>
  </si>
  <si>
    <t>https://podminky.urs.cz/item/CS_URS_2022_01/997013814</t>
  </si>
  <si>
    <t>0,265</t>
  </si>
  <si>
    <t>40</t>
  </si>
  <si>
    <t>997013821</t>
  </si>
  <si>
    <t>Poplatek za uložení na skládce (skládkovné) stavebního odpadu s obsahem azbestu kód odpadu 17 06 05</t>
  </si>
  <si>
    <t>125339834</t>
  </si>
  <si>
    <t>Poplatek za uložení stavebního odpadu na skládce (skládkovné) ze stavebních materiálů obsahujících azbest zatříděných do Katalogu odpadů pod kódem 17 06 05</t>
  </si>
  <si>
    <t>https://podminky.urs.cz/item/CS_URS_2022_01/997013821</t>
  </si>
  <si>
    <t>PSV</t>
  </si>
  <si>
    <t>Práce a dodávky PSV</t>
  </si>
  <si>
    <t>725</t>
  </si>
  <si>
    <t>Zdravotechnika - zařizovací předměty</t>
  </si>
  <si>
    <t>19</t>
  </si>
  <si>
    <t>725110811</t>
  </si>
  <si>
    <t>Demontáž klozetů splachovací s nádrží</t>
  </si>
  <si>
    <t>soubor</t>
  </si>
  <si>
    <t>16</t>
  </si>
  <si>
    <t>-1887072906</t>
  </si>
  <si>
    <t xml:space="preserve">Demontáž klozetů  splachovacích s nádrží nebo tlakovým splachovačem</t>
  </si>
  <si>
    <t>https://podminky.urs.cz/item/CS_URS_2022_01/725110811</t>
  </si>
  <si>
    <t>20</t>
  </si>
  <si>
    <t>725210821</t>
  </si>
  <si>
    <t>Demontáž umyvadel bez výtokových armatur</t>
  </si>
  <si>
    <t>-1615197555</t>
  </si>
  <si>
    <t xml:space="preserve">Demontáž umyvadel  bez výtokových armatur umyvadel</t>
  </si>
  <si>
    <t>https://podminky.urs.cz/item/CS_URS_2022_01/725210821</t>
  </si>
  <si>
    <t>725530811</t>
  </si>
  <si>
    <t>Demontáž ohřívač elektrický přepadový do 12 l</t>
  </si>
  <si>
    <t>-611202551</t>
  </si>
  <si>
    <t xml:space="preserve">Demontáž elektrických zásobníkových ohřívačů vody  přepadových do 12 l</t>
  </si>
  <si>
    <t>https://podminky.urs.cz/item/CS_URS_2022_01/725530811</t>
  </si>
  <si>
    <t>762</t>
  </si>
  <si>
    <t>Konstrukce tesařské</t>
  </si>
  <si>
    <t>11</t>
  </si>
  <si>
    <t>762331812</t>
  </si>
  <si>
    <t>Demontáž vázaných kcí krovů z hranolů průřezové pl přes 120 do 224 cm2</t>
  </si>
  <si>
    <t>81344533</t>
  </si>
  <si>
    <t xml:space="preserve">Demontáž vázaných konstrukcí krovů sklonu do 60°  z hranolů, hranolků, fošen, průřezové plochy přes 120 do 224 cm2</t>
  </si>
  <si>
    <t>https://podminky.urs.cz/item/CS_URS_2022_01/762331812</t>
  </si>
  <si>
    <t>krokve 9 ks</t>
  </si>
  <si>
    <t>9*4,5*2</t>
  </si>
  <si>
    <t>12</t>
  </si>
  <si>
    <t>762331813</t>
  </si>
  <si>
    <t>Demontáž vázaných kcí krovů z hranolů průřezové pl přes 224 do 288 cm2</t>
  </si>
  <si>
    <t>1521201029</t>
  </si>
  <si>
    <t xml:space="preserve">Demontáž vázaných konstrukcí krovů sklonu do 60°  z hranolů, hranolků, fošen, průřezové plochy přes 224 do 288 cm2</t>
  </si>
  <si>
    <t>https://podminky.urs.cz/item/CS_URS_2022_01/762331813</t>
  </si>
  <si>
    <t>vazné trámy</t>
  </si>
  <si>
    <t>5*20</t>
  </si>
  <si>
    <t>vzpěry - konstrukce krovu 7ks</t>
  </si>
  <si>
    <t>7*(5+3,4+3,4)</t>
  </si>
  <si>
    <t>10</t>
  </si>
  <si>
    <t>762341811</t>
  </si>
  <si>
    <t>Demontáž bednění střech z prken</t>
  </si>
  <si>
    <t>-1022705760</t>
  </si>
  <si>
    <t>Demontáž bednění a laťování bednění střech rovných, obloukových, sklonu do 60° se všemi nadstřešními konstrukcemi z prken hrubých, hoblovaných tl. do 32 mm</t>
  </si>
  <si>
    <t>https://podminky.urs.cz/item/CS_URS_2022_01/762341811</t>
  </si>
  <si>
    <t>21*4,5*2</t>
  </si>
  <si>
    <t>762522812</t>
  </si>
  <si>
    <t>Demontáž podlah s polštáři z prken nebo fošen tloušťky přes 32 mm</t>
  </si>
  <si>
    <t>-1450698930</t>
  </si>
  <si>
    <t xml:space="preserve">Demontáž podlah  s polštáři z prken nebo fošen tl. přes 32 mm</t>
  </si>
  <si>
    <t>https://podminky.urs.cz/item/CS_URS_2022_01/762522812</t>
  </si>
  <si>
    <t>19*4,65</t>
  </si>
  <si>
    <t>14</t>
  </si>
  <si>
    <t>762811811</t>
  </si>
  <si>
    <t>Demontáž záklopů stropů z hrubých prken tl do 32 mm</t>
  </si>
  <si>
    <t>1710571056</t>
  </si>
  <si>
    <t xml:space="preserve">Demontáž záklopů stropů vrchních a zapuštěných  z hrubých prken, tl. do 32 mm</t>
  </si>
  <si>
    <t>https://podminky.urs.cz/item/CS_URS_2022_01/762811811</t>
  </si>
  <si>
    <t>13</t>
  </si>
  <si>
    <t>762822820</t>
  </si>
  <si>
    <t>Demontáž stropních trámů z hraněného řeziva průřezové pl přes 144 do 288 cm2</t>
  </si>
  <si>
    <t>-976843162</t>
  </si>
  <si>
    <t xml:space="preserve">Demontáž stropních trámů  z hraněného řeziva, průřezové plochy přes 144 do 288 cm2</t>
  </si>
  <si>
    <t>https://podminky.urs.cz/item/CS_URS_2022_01/762822820</t>
  </si>
  <si>
    <t>3 nosné zdi</t>
  </si>
  <si>
    <t>5*4</t>
  </si>
  <si>
    <t>5*6,7</t>
  </si>
  <si>
    <t>762841812</t>
  </si>
  <si>
    <t>Demontáž podbíjení obkladů stropů a střech sklonu do 60° z hrubých prken s omítkou</t>
  </si>
  <si>
    <t>-214434781</t>
  </si>
  <si>
    <t xml:space="preserve">Demontáž podbíjení obkladů stropů a střech sklonu do 60°  z hrubých prken tl. do 35 mm s omítkou</t>
  </si>
  <si>
    <t>https://podminky.urs.cz/item/CS_URS_2022_01/762841812</t>
  </si>
  <si>
    <t>764</t>
  </si>
  <si>
    <t>Konstrukce klempířské</t>
  </si>
  <si>
    <t>5</t>
  </si>
  <si>
    <t>764002801</t>
  </si>
  <si>
    <t>Demontáž závětrné lišty do suti</t>
  </si>
  <si>
    <t>-1173549957</t>
  </si>
  <si>
    <t>Demontáž klempířských konstrukcí závětrné lišty do suti</t>
  </si>
  <si>
    <t>https://podminky.urs.cz/item/CS_URS_2022_01/764002801</t>
  </si>
  <si>
    <t>4,5*4</t>
  </si>
  <si>
    <t>764002821</t>
  </si>
  <si>
    <t>Demontáž střešního výlezu do suti</t>
  </si>
  <si>
    <t>190538324</t>
  </si>
  <si>
    <t>Demontáž klempířských konstrukcí střešního výlezu do suti</t>
  </si>
  <si>
    <t>https://podminky.urs.cz/item/CS_URS_2022_01/764002821</t>
  </si>
  <si>
    <t>764002881</t>
  </si>
  <si>
    <t>Demontáž lemování střešních prostupů do suti</t>
  </si>
  <si>
    <t>1989628212</t>
  </si>
  <si>
    <t>Demontáž klempířských konstrukcí lemování střešních prostupů do suti</t>
  </si>
  <si>
    <t>https://podminky.urs.cz/item/CS_URS_2022_01/764002881</t>
  </si>
  <si>
    <t>kolem komínů</t>
  </si>
  <si>
    <t>0,45*0,5*4*2</t>
  </si>
  <si>
    <t>764004801</t>
  </si>
  <si>
    <t>Demontáž podokapního žlabu do suti</t>
  </si>
  <si>
    <t>-405293990</t>
  </si>
  <si>
    <t>Demontáž klempířských konstrukcí žlabu podokapního do suti</t>
  </si>
  <si>
    <t>https://podminky.urs.cz/item/CS_URS_2022_01/764004801</t>
  </si>
  <si>
    <t>20*2</t>
  </si>
  <si>
    <t>764004861</t>
  </si>
  <si>
    <t>Demontáž svodu do suti</t>
  </si>
  <si>
    <t>-1182373247</t>
  </si>
  <si>
    <t>Demontáž klempířských konstrukcí svodu do suti</t>
  </si>
  <si>
    <t>https://podminky.urs.cz/item/CS_URS_2022_01/764004861</t>
  </si>
  <si>
    <t>4*2</t>
  </si>
  <si>
    <t>765</t>
  </si>
  <si>
    <t>Krytina skládaná</t>
  </si>
  <si>
    <t>765131803</t>
  </si>
  <si>
    <t>Demontáž azbestocementové skládané krytiny sklonu do 30° do suti</t>
  </si>
  <si>
    <t>888455548</t>
  </si>
  <si>
    <t>Demontáž azbestocementové krytiny skládané sklonu do 30° do suti</t>
  </si>
  <si>
    <t>https://podminky.urs.cz/item/CS_URS_2022_01/765131803</t>
  </si>
  <si>
    <t>765131823</t>
  </si>
  <si>
    <t>Demontáž hřebene nebo nároží z hřebenáčů azbestocementové skládané krytiny sklonu do 30° do suti</t>
  </si>
  <si>
    <t>1202610483</t>
  </si>
  <si>
    <t>Demontáž azbestocementové krytiny skládané sklonu do 30° hřebene nebo nároží z hřebenáčů do suti</t>
  </si>
  <si>
    <t>https://podminky.urs.cz/item/CS_URS_2022_01/765131823</t>
  </si>
  <si>
    <t>R1</t>
  </si>
  <si>
    <t>Zpracování návrhu technologického postupu odstranění azbestu, ohlášení prací v souladu s Vyhláškou 432/2003 Sb._x000d_
- 01 Prohlídka místa plnění za účelem zpracování technologického postupu (Hlášení prací s azbestem)_x000d_
- 02 Zpracování návrhu technologického po</t>
  </si>
  <si>
    <t>KPL</t>
  </si>
  <si>
    <t>1282924097</t>
  </si>
  <si>
    <t>Zpracování návrhu technologického postupu odstranění azbestu, ohlášení prací v souladu s Vyhláškou 432/2003 Sb.
- 01 Prohlídka místa plnění za účelem zpracování technologického postupu (Hlášení prací s azbestem)
- 02 Zpracování návrhu technologického postupu nakládání s nebezpečnými odpady (Hlášení prací s azbestem) pro Hygienickou stanici 
- 03 Projednání technologického postupu (Hlášení prací s azbestem) s Hygienickou stanicí 
- 04 Dopracování technologického postupu (Hlášení prací s azbestem) dle požadavku Hygienické stanice 
- 05 Dopracování technologického postupu (Hlášení prací s azbestem) dle požadavku Hygienické stanice 
- 06 Zpracování Pokynů pro zaměstnance provádějící práce s azbestem dle Vyjádření Hygienické stanice
-07 Postřik enkapsulačním přípravkem VIVAVIL 03V dle požadavku Hygienické stanice 
-08 Hygienická smyčka (čistá a špinavá zóna) dle požadavku Hygienické stanice 
-09 Tabule s označením "Kontaminované pásmo - Zákaz vstupu, práce s azbestem" + výstražná páska. 
-10 Prostředky osobní ochrany pro práci s azbestem- OOPP (jednorázový respirátor FP3, jednorázový ochranný overal 3M 4520 s kapucí, gumové neprodyšné rukavice, ochranné brýle s gumičkou, pevná pracovní obuv + jednorázové návleky. 
-11 Zřízení sociálního zařízení pro pracovníky - Pronájem mobilní toalety (varianta s mytím rukou), dle požadavku Hygienické stanice</t>
  </si>
  <si>
    <t>767</t>
  </si>
  <si>
    <t>Konstrukce zámečnické</t>
  </si>
  <si>
    <t>44</t>
  </si>
  <si>
    <t>767893816</t>
  </si>
  <si>
    <t>Demontáž stříšek nad vstupy s výplní z plechu</t>
  </si>
  <si>
    <t>-1917650311</t>
  </si>
  <si>
    <t>Demontáž stříšek nad venkovními vstupy z kovových profilů, výplň z plechu</t>
  </si>
  <si>
    <t>https://podminky.urs.cz/item/CS_URS_2022_01/767893816</t>
  </si>
  <si>
    <t>775</t>
  </si>
  <si>
    <t>Podlahy skládané</t>
  </si>
  <si>
    <t>17</t>
  </si>
  <si>
    <t>775521810</t>
  </si>
  <si>
    <t>Demontáž parketových tabulí s lištami přibíjenými do suti</t>
  </si>
  <si>
    <t>-601264917</t>
  </si>
  <si>
    <t xml:space="preserve">Demontáž parketových tabulí s lištami  do suti přibíjených</t>
  </si>
  <si>
    <t>https://podminky.urs.cz/item/CS_URS_2022_01/775521810</t>
  </si>
  <si>
    <t>776</t>
  </si>
  <si>
    <t>Podlahy povlakové</t>
  </si>
  <si>
    <t>18</t>
  </si>
  <si>
    <t>776201812</t>
  </si>
  <si>
    <t>Demontáž lepených povlakových podlah s podložkou ručně</t>
  </si>
  <si>
    <t>-1474332796</t>
  </si>
  <si>
    <t>Demontáž povlakových podlahovin lepených ručně s podložkou</t>
  </si>
  <si>
    <t>https://podminky.urs.cz/item/CS_URS_2022_01/776201812</t>
  </si>
  <si>
    <t>787</t>
  </si>
  <si>
    <t>Dokončovací práce - zasklívání</t>
  </si>
  <si>
    <t>42</t>
  </si>
  <si>
    <t>787600801</t>
  </si>
  <si>
    <t>Vysklívání oken a dveří plochy skla plochého do 1 m2</t>
  </si>
  <si>
    <t>-231894562</t>
  </si>
  <si>
    <t xml:space="preserve">Vysklívání oken a dveří  skla plochého, plochy do 1 m2</t>
  </si>
  <si>
    <t>https://podminky.urs.cz/item/CS_URS_2022_01/787600801</t>
  </si>
  <si>
    <t>41</t>
  </si>
  <si>
    <t>787600802</t>
  </si>
  <si>
    <t>Vysklívání oken a dveří plochy skla plochého přes 1 do 3 m2</t>
  </si>
  <si>
    <t>973931912</t>
  </si>
  <si>
    <t xml:space="preserve">Vysklívání oken a dveří  skla plochého, plochy přes 1 do 3 m2</t>
  </si>
  <si>
    <t>https://podminky.urs.cz/item/CS_URS_2022_01/787600802</t>
  </si>
  <si>
    <t>OST</t>
  </si>
  <si>
    <t>Ostatní</t>
  </si>
  <si>
    <t>55</t>
  </si>
  <si>
    <t>999000002</t>
  </si>
  <si>
    <t>Vytýčení kabelů správců</t>
  </si>
  <si>
    <t>kpl</t>
  </si>
  <si>
    <t>512</t>
  </si>
  <si>
    <t>-1511189744</t>
  </si>
  <si>
    <t>56</t>
  </si>
  <si>
    <t>999000003</t>
  </si>
  <si>
    <t>Likvidace obsahu žumpy</t>
  </si>
  <si>
    <t>-1108008909</t>
  </si>
  <si>
    <t>60</t>
  </si>
  <si>
    <t>999000004</t>
  </si>
  <si>
    <t>Odpojení od přívodu el. energie</t>
  </si>
  <si>
    <t>1549201494</t>
  </si>
  <si>
    <t>P</t>
  </si>
  <si>
    <t>Poznámka k položce:_x000d_
odpojení el. energie včetně slaboproudých rozvodů</t>
  </si>
  <si>
    <t>VRN</t>
  </si>
  <si>
    <t>Vedlejší rozpočtové náklady</t>
  </si>
  <si>
    <t>57</t>
  </si>
  <si>
    <t>030001000</t>
  </si>
  <si>
    <t>Zařízení staveniště</t>
  </si>
  <si>
    <t>%</t>
  </si>
  <si>
    <t>1024</t>
  </si>
  <si>
    <t>659646336</t>
  </si>
  <si>
    <t>https://podminky.urs.cz/item/CS_URS_2022_01/030001000</t>
  </si>
  <si>
    <t>58</t>
  </si>
  <si>
    <t>062002000</t>
  </si>
  <si>
    <t>Ztížené dopravní podmínky</t>
  </si>
  <si>
    <t>1059575603</t>
  </si>
  <si>
    <t>https://podminky.urs.cz/item/CS_URS_2022_01/062002000</t>
  </si>
  <si>
    <t>63</t>
  </si>
  <si>
    <t>1.R</t>
  </si>
  <si>
    <t>Doplnění oplocení výšky 1500mm</t>
  </si>
  <si>
    <t>-1963177039</t>
  </si>
  <si>
    <t>Poznámka k položce:_x000d_
cca 10m</t>
  </si>
  <si>
    <t>VRN3</t>
  </si>
  <si>
    <t>61</t>
  </si>
  <si>
    <t>034203000</t>
  </si>
  <si>
    <t>Opatření na ochranu pozemků sousedních se staveništěm</t>
  </si>
  <si>
    <t>-1124100808</t>
  </si>
  <si>
    <t>https://podminky.urs.cz/item/CS_URS_2022_01/034203000</t>
  </si>
  <si>
    <t>Poznámka k položce:_x000d_
uvedení dotčených pozemků do původního stavu_x000d_
podchycení a doplnění štítové stěny dřevěného skladu - trámová konstrukce a výdřeva cca 10 m2</t>
  </si>
  <si>
    <t>62</t>
  </si>
  <si>
    <t>035103001</t>
  </si>
  <si>
    <t>Pronájem ploch</t>
  </si>
  <si>
    <t>kpl…</t>
  </si>
  <si>
    <t>1957828630</t>
  </si>
  <si>
    <t>https://podminky.urs.cz/item/CS_URS_2022_01/035103001</t>
  </si>
  <si>
    <t>Poznámka k položce:_x000d_
projednání a uzavření dohod o přístupu a příjezdu k demolovanému objektu s vlastníky a uživateli dotčených pozemků - ČD a.s.</t>
  </si>
  <si>
    <t>011 - Václavice st. I</t>
  </si>
  <si>
    <t xml:space="preserve">    741 - Elektroinstalace - silnoproud</t>
  </si>
  <si>
    <t xml:space="preserve">    766 - Konstrukce truhlářské</t>
  </si>
  <si>
    <t>1415490279</t>
  </si>
  <si>
    <t>odhad</t>
  </si>
  <si>
    <t>20*20</t>
  </si>
  <si>
    <t>zastavěná plocha</t>
  </si>
  <si>
    <t>-1*(7*5,1+1,7*8+1*1+0,3*3,7)</t>
  </si>
  <si>
    <t>1430713625</t>
  </si>
  <si>
    <t>119003223</t>
  </si>
  <si>
    <t>Mobilní plotová zábrana s profilovaným plechem výšky přes 1,5 do 2,2 m pro zabezpečení výkopu zřízení</t>
  </si>
  <si>
    <t>585173431</t>
  </si>
  <si>
    <t>Pomocné konstrukce při zabezpečení výkopu svislé ocelové mobilní oplocení, výšky přes 1,5 do 2,2 m panely vyplněné profilovaným plechem zřízení</t>
  </si>
  <si>
    <t>https://podminky.urs.cz/item/CS_URS_2022_01/119003223</t>
  </si>
  <si>
    <t>oplocení - odhad</t>
  </si>
  <si>
    <t>20*4</t>
  </si>
  <si>
    <t>119003224</t>
  </si>
  <si>
    <t>Mobilní plotová zábrana s profilovaným plechem výšky přes 1,5 do 2,2 m pro zabezpečení výkopu odstranění</t>
  </si>
  <si>
    <t>1666897102</t>
  </si>
  <si>
    <t>Pomocné konstrukce při zabezpečení výkopu svislé ocelové mobilní oplocení, výšky přes 1,5 do 2,2 m panely vyplněné profilovaným plechem odstranění</t>
  </si>
  <si>
    <t>https://podminky.urs.cz/item/CS_URS_2022_01/119003224</t>
  </si>
  <si>
    <t>-441110435</t>
  </si>
  <si>
    <t>zásyp sklepa</t>
  </si>
  <si>
    <t>(7*5,1*2,8)/2</t>
  </si>
  <si>
    <t>zásyp po vybouraných zdech odhad</t>
  </si>
  <si>
    <t>dolní kamenná zeď vč. základu</t>
  </si>
  <si>
    <t>16*1,2*0,5</t>
  </si>
  <si>
    <t>16*0,8*0,5</t>
  </si>
  <si>
    <t>horní kamenná zeď vč základu</t>
  </si>
  <si>
    <t>(3,7+8)*2,5*0,5</t>
  </si>
  <si>
    <t>(3,7+8)*0,8*0,5</t>
  </si>
  <si>
    <t>2110464779</t>
  </si>
  <si>
    <t>58244171</t>
  </si>
  <si>
    <t>58344169</t>
  </si>
  <si>
    <t>štěrkodrť frakce 0/32 OTP ČD</t>
  </si>
  <si>
    <t>-329282503</t>
  </si>
  <si>
    <t>-91,285</t>
  </si>
  <si>
    <t>91,285*1,8</t>
  </si>
  <si>
    <t>962032314</t>
  </si>
  <si>
    <t>Bourání pilířů cihelných z dutých nebo plných cihel pálených i nepálených na jakoukoli maltu</t>
  </si>
  <si>
    <t>-1524819539</t>
  </si>
  <si>
    <t xml:space="preserve">Bourání zdiva nadzákladového z cihel nebo tvárnic  pilířů cihelných průřezu do 0,36 m2</t>
  </si>
  <si>
    <t>https://podminky.urs.cz/item/CS_URS_2022_01/962032314</t>
  </si>
  <si>
    <t>pilíře stříšky do sklepa</t>
  </si>
  <si>
    <t>4*0,45*0,45*2,8</t>
  </si>
  <si>
    <t>-1622433605</t>
  </si>
  <si>
    <t>výška komínového tělesa 7m:</t>
  </si>
  <si>
    <t>(7*0,45*0,45-7*0,15*0,15)</t>
  </si>
  <si>
    <t>963012510</t>
  </si>
  <si>
    <t>Bourání stropů z ŽB desek š do 300 mm tl do 140 mm</t>
  </si>
  <si>
    <t>40304478</t>
  </si>
  <si>
    <t xml:space="preserve">Bourání stropů z desek nebo panelů železobetonových prefabrikovaných s dutinami  z desek, š. do 300 mm tl. do 140 mm</t>
  </si>
  <si>
    <t>https://podminky.urs.cz/item/CS_URS_2022_01/963012510</t>
  </si>
  <si>
    <t>zastropení suterénu</t>
  </si>
  <si>
    <t>7*1,5*0,15</t>
  </si>
  <si>
    <t>965041341</t>
  </si>
  <si>
    <t>Bourání mazanin škvárobetonových tl do 100 mm pl přes 4 m2</t>
  </si>
  <si>
    <t>1312325074</t>
  </si>
  <si>
    <t>Bourání mazanin škvárobetonových tl. do 100 mm, plochy přes 4 m2</t>
  </si>
  <si>
    <t>https://podminky.urs.cz/item/CS_URS_2022_01/965041341</t>
  </si>
  <si>
    <t>968062245</t>
  </si>
  <si>
    <t>Vybourání dřevěných rámů oken jednoduchých včetně křídel pl do 2 m2</t>
  </si>
  <si>
    <t>312651599</t>
  </si>
  <si>
    <t xml:space="preserve">Vybourání dřevěných rámů oken s křídly, dveřních zárubní, vrat, stěn, ostění nebo obkladů  rámů oken s křídly jednoduchých, plochy do 2 m2</t>
  </si>
  <si>
    <t>https://podminky.urs.cz/item/CS_URS_2022_01/968062245</t>
  </si>
  <si>
    <t>"dřevěné okno jednokřídlé:"1,1*1,3*2</t>
  </si>
  <si>
    <t>"dřevěné okno jednokřídlé:"0,7*1,3*2</t>
  </si>
  <si>
    <t>"sklepní okna:"0,8*0,5*2</t>
  </si>
  <si>
    <t>968062246</t>
  </si>
  <si>
    <t>Vybourání dřevěných rámů oken jednoduchých včetně křídel pl do 4 m2</t>
  </si>
  <si>
    <t>544060366</t>
  </si>
  <si>
    <t xml:space="preserve">Vybourání dřevěných rámů oken s křídly, dveřních zárubní, vrat, stěn, ostění nebo obkladů  rámů oken s křídly jednoduchých, plochy do 4 m2</t>
  </si>
  <si>
    <t>https://podminky.urs.cz/item/CS_URS_2022_01/968062246</t>
  </si>
  <si>
    <t>"dřevěné stěnové okno:" 1,8*2,2</t>
  </si>
  <si>
    <t>"dřevěné okno trojkřídlé:" 1,65*1,3*2</t>
  </si>
  <si>
    <t>968072455</t>
  </si>
  <si>
    <t>Vybourání kovových dveřních zárubní pl do 2 m2</t>
  </si>
  <si>
    <t>-930926164</t>
  </si>
  <si>
    <t xml:space="preserve">Vybourání kovových rámů oken s křídly, dveřních zárubní, vrat, stěn, ostění nebo obkladů  dveřních zárubní, plochy do 2 m2</t>
  </si>
  <si>
    <t>https://podminky.urs.cz/item/CS_URS_2022_01/968072455</t>
  </si>
  <si>
    <t>"vstupní dveře:" 2*1</t>
  </si>
  <si>
    <t>"v přízemí:" 2*1*3</t>
  </si>
  <si>
    <t>"v suterénu:" 2*1*3</t>
  </si>
  <si>
    <t>962081131</t>
  </si>
  <si>
    <t>Bourání příček ze skleněných tvárnic tl do 100 mm</t>
  </si>
  <si>
    <t>-1202270340</t>
  </si>
  <si>
    <t xml:space="preserve">Bourání zdiva příček nebo vybourání otvorů  ze skleněných tvárnic, tl. do 100 mm</t>
  </si>
  <si>
    <t>https://podminky.urs.cz/item/CS_URS_2022_01/962081131</t>
  </si>
  <si>
    <t>1,8*1,4*2</t>
  </si>
  <si>
    <t>962022491</t>
  </si>
  <si>
    <t>Bourání zdiva nadzákladového kamenného na MC přes 1 m3</t>
  </si>
  <si>
    <t>1282343769</t>
  </si>
  <si>
    <t>Bourání zdiva nadzákladového kamenného na maltu cementovou, objemu přes 1 m3</t>
  </si>
  <si>
    <t>https://podminky.urs.cz/item/CS_URS_2022_01/962022491</t>
  </si>
  <si>
    <t>963022819</t>
  </si>
  <si>
    <t>Bourání kamenných schodišťových stupňů zhotovených na místě</t>
  </si>
  <si>
    <t>-718693441</t>
  </si>
  <si>
    <t xml:space="preserve">Bourání kamenných schodišťových stupňů  oblých, rovných nebo kosých zhotovených na místě</t>
  </si>
  <si>
    <t>https://podminky.urs.cz/item/CS_URS_2022_01/963022819</t>
  </si>
  <si>
    <t>963042819</t>
  </si>
  <si>
    <t>Bourání schodišťových stupňů betonových zhotovených na místě</t>
  </si>
  <si>
    <t>721723926</t>
  </si>
  <si>
    <t xml:space="preserve">Bourání schodišťových stupňů betonových  zhotovených na místě</t>
  </si>
  <si>
    <t>https://podminky.urs.cz/item/CS_URS_2022_01/963042819</t>
  </si>
  <si>
    <t>2*1,5</t>
  </si>
  <si>
    <t>981011414</t>
  </si>
  <si>
    <t>Demolice budov zděných na MC nebo z betonu podíl konstrukcí přes 20 do 25 % postupným rozebíráním</t>
  </si>
  <si>
    <t>-1101606187</t>
  </si>
  <si>
    <t xml:space="preserve">Demolice budov  postupným rozebíráním z cihel, kamene, tvárnic na maltu cementovou nebo z betonu prostého s podílem konstrukcí přes 20 do 25 %</t>
  </si>
  <si>
    <t>https://podminky.urs.cz/item/CS_URS_2022_01/981011414</t>
  </si>
  <si>
    <t>základy:</t>
  </si>
  <si>
    <t>5,1*7*0,8</t>
  </si>
  <si>
    <t>suterén:</t>
  </si>
  <si>
    <t>5,1*7*2,8</t>
  </si>
  <si>
    <t>zádveří:</t>
  </si>
  <si>
    <t>3,7*1,7*2,8+4,3*1,7*2,8</t>
  </si>
  <si>
    <t>přízemí :</t>
  </si>
  <si>
    <t>půda:</t>
  </si>
  <si>
    <t>5,1*7*1</t>
  </si>
  <si>
    <t>643422011</t>
  </si>
  <si>
    <t>271606063</t>
  </si>
  <si>
    <t>0,947</t>
  </si>
  <si>
    <t>997002511</t>
  </si>
  <si>
    <t>Vodorovné přemístění suti a vybouraných hmot bez naložení ale se složením a urovnáním do 1 km</t>
  </si>
  <si>
    <t>1999488102</t>
  </si>
  <si>
    <t xml:space="preserve">Vodorovné přemístění suti a vybouraných hmot  bez naložení, se složením a hrubým urovnáním na vzdálenost do 1 km</t>
  </si>
  <si>
    <t>https://podminky.urs.cz/item/CS_URS_2022_01/997002511</t>
  </si>
  <si>
    <t>43</t>
  </si>
  <si>
    <t>997002611</t>
  </si>
  <si>
    <t>Nakládání suti a vybouraných hmot</t>
  </si>
  <si>
    <t>604112150</t>
  </si>
  <si>
    <t xml:space="preserve">Nakládání suti a vybouraných hmot na dopravní prostředek  pro vodorovné přemístění</t>
  </si>
  <si>
    <t>https://podminky.urs.cz/item/CS_URS_2022_01/997002611</t>
  </si>
  <si>
    <t>-1085523959</t>
  </si>
  <si>
    <t>sklo,PVC, azbest + dřevo</t>
  </si>
  <si>
    <t>(0,947+0,087+0,277+0,192+5,227+0,113+0,170+0,223+1,064)*40</t>
  </si>
  <si>
    <t>cihla + beton + kámen</t>
  </si>
  <si>
    <t>(4,082+2,008+88,263+1,008+142,062+3,308+2,520+0,210)*14</t>
  </si>
  <si>
    <t>-1176048606</t>
  </si>
  <si>
    <t>243,461</t>
  </si>
  <si>
    <t>-1419582894</t>
  </si>
  <si>
    <t>sklep, přízemí, půda ( odhad - dva kontejnery)</t>
  </si>
  <si>
    <t>1118598501</t>
  </si>
  <si>
    <t>0,277+0,192</t>
  </si>
  <si>
    <t>370342719</t>
  </si>
  <si>
    <t>5,227+0,118+0,17+0,223+1,064</t>
  </si>
  <si>
    <t>924719805</t>
  </si>
  <si>
    <t>-81829676</t>
  </si>
  <si>
    <t>741</t>
  </si>
  <si>
    <t>Elektroinstalace - silnoproud</t>
  </si>
  <si>
    <t>741211823</t>
  </si>
  <si>
    <t>Demontáž rozvodnic kovových pod omítkou s krytím přes IPx4 plochou do 0,8 m2</t>
  </si>
  <si>
    <t>-1714324996</t>
  </si>
  <si>
    <t>Demontáž rozvodnic kovových, uložených pod omítkou, krytí přes IPx 4, plochy přes 0,2 do 0,8 m2</t>
  </si>
  <si>
    <t>https://podminky.urs.cz/item/CS_URS_2022_01/741211823</t>
  </si>
  <si>
    <t>741213843</t>
  </si>
  <si>
    <t>Demontáž kabelu silového z rozvodnice průřezu žil přes 4 do 10 mm2 se zachováním funkčnosti</t>
  </si>
  <si>
    <t>395109712</t>
  </si>
  <si>
    <t>Demontáž kabelu z rozvodnice se zachováním funkčnosti silových, průřezu přes 4 do 10 mm2</t>
  </si>
  <si>
    <t>https://podminky.urs.cz/item/CS_URS_2022_01/741213843</t>
  </si>
  <si>
    <t>741371871</t>
  </si>
  <si>
    <t>Demontáž svítidla interiérového se standard paticí skleněného lustr typu do 2 zdrojů bez zachování funkčnosti</t>
  </si>
  <si>
    <t>-1355304727</t>
  </si>
  <si>
    <t>Demontáž svítidel bez zachování funkčnosti (do suti) interiérových se standardní paticí (E27, T5, GU10) nebo integrovaným zdrojem LED skleněných lustrového typu do 2 zdrojů</t>
  </si>
  <si>
    <t>https://podminky.urs.cz/item/CS_URS_2022_01/741371871</t>
  </si>
  <si>
    <t>741421811</t>
  </si>
  <si>
    <t>Demontáž drátu nebo lana svodového vedení D do 8 mm kolmý svod</t>
  </si>
  <si>
    <t>-431114063</t>
  </si>
  <si>
    <t>Demontáž hromosvodného vedení bez zachování funkčnosti svodových drátů nebo lan kolmého svodu, průměru do 8 mm</t>
  </si>
  <si>
    <t>https://podminky.urs.cz/item/CS_URS_2022_01/741421811</t>
  </si>
  <si>
    <t>741421831</t>
  </si>
  <si>
    <t>Demontáž drátu nebo lana svodového vedení D do 8 mm šikmá střecha</t>
  </si>
  <si>
    <t>-1080854708</t>
  </si>
  <si>
    <t>Demontáž hromosvodného vedení bez zachování funkčnosti svodových drátů nebo lan na šikmé střeše, průměru do 8 mm</t>
  </si>
  <si>
    <t>https://podminky.urs.cz/item/CS_URS_2022_01/741421831</t>
  </si>
  <si>
    <t>741421843</t>
  </si>
  <si>
    <t>Demontáž svorky šroubové hromosvodné se 2 šrouby</t>
  </si>
  <si>
    <t>978430656</t>
  </si>
  <si>
    <t>Demontáž hromosvodného vedení bez zachování funkčnosti svorek šroubových se 2 šrouby</t>
  </si>
  <si>
    <t>https://podminky.urs.cz/item/CS_URS_2022_01/741421843</t>
  </si>
  <si>
    <t>741421851</t>
  </si>
  <si>
    <t>Demontáž vedení hromosvodné-podpěra střešní pod hřeben</t>
  </si>
  <si>
    <t>-1381673755</t>
  </si>
  <si>
    <t>Demontáž hromosvodného vedení podpěr střešního vedení pod hřeben</t>
  </si>
  <si>
    <t>https://podminky.urs.cz/item/CS_URS_2022_01/741421851</t>
  </si>
  <si>
    <t>741421863</t>
  </si>
  <si>
    <t>Demontáž vedení hromosvodné-podpěra svislého vedení zazděného</t>
  </si>
  <si>
    <t>-307094214</t>
  </si>
  <si>
    <t>Demontáž hromosvodného vedení podpěr svislého vedení zazděného</t>
  </si>
  <si>
    <t>https://podminky.urs.cz/item/CS_URS_2022_01/741421863</t>
  </si>
  <si>
    <t>741421873</t>
  </si>
  <si>
    <t>Demontáž vedení hromosvodné-ochranného úhelníku délky přes 1,4 m</t>
  </si>
  <si>
    <t>-889631556</t>
  </si>
  <si>
    <t>Demontáž hromosvodného vedení doplňků ochranných úhelníků, délky přes 1,4 m</t>
  </si>
  <si>
    <t>https://podminky.urs.cz/item/CS_URS_2022_01/741421873</t>
  </si>
  <si>
    <t>-1667653084</t>
  </si>
  <si>
    <t>objekt - podzednice+vazný trám</t>
  </si>
  <si>
    <t>8*3</t>
  </si>
  <si>
    <t>krokve</t>
  </si>
  <si>
    <t>4,2*12*2</t>
  </si>
  <si>
    <t>trámy stropu odhad</t>
  </si>
  <si>
    <t>8*7</t>
  </si>
  <si>
    <t>-548654688</t>
  </si>
  <si>
    <t>3,2*8*2</t>
  </si>
  <si>
    <t>1109483017</t>
  </si>
  <si>
    <t>vnitřní plocha</t>
  </si>
  <si>
    <t>5,1*7</t>
  </si>
  <si>
    <t>-1240747839</t>
  </si>
  <si>
    <t>764001821</t>
  </si>
  <si>
    <t>Demontáž krytiny ze svitků nebo tabulí do suti</t>
  </si>
  <si>
    <t>-1958055384</t>
  </si>
  <si>
    <t>Demontáž klempířských konstrukcí krytiny ze svitků nebo tabulí do suti</t>
  </si>
  <si>
    <t>https://podminky.urs.cz/item/CS_URS_2022_01/764001821</t>
  </si>
  <si>
    <t>stříška nad vstupem do suterénu</t>
  </si>
  <si>
    <t>7*2</t>
  </si>
  <si>
    <t>stříška nad přístavkam</t>
  </si>
  <si>
    <t>1,7*8+0,3*3,7</t>
  </si>
  <si>
    <t>55402766</t>
  </si>
  <si>
    <t>3,15*4</t>
  </si>
  <si>
    <t>764002841</t>
  </si>
  <si>
    <t>Demontáž oplechování horních ploch zdí a nadezdívek do suti</t>
  </si>
  <si>
    <t>-1160895140</t>
  </si>
  <si>
    <t>Demontáž klempířských konstrukcí oplechování horních ploch zdí a nadezdívek do suti</t>
  </si>
  <si>
    <t>https://podminky.urs.cz/item/CS_URS_2022_01/764002841</t>
  </si>
  <si>
    <t>764002851</t>
  </si>
  <si>
    <t>Demontáž oplechování parapetů do suti</t>
  </si>
  <si>
    <t>-523360514</t>
  </si>
  <si>
    <t>Demontáž klempířských konstrukcí oplechování parapetů do suti</t>
  </si>
  <si>
    <t>https://podminky.urs.cz/item/CS_URS_2022_01/764002851</t>
  </si>
  <si>
    <t>"dřevěné stěnové okno:" 1,8</t>
  </si>
  <si>
    <t>"dřevěné okno trojkřídlé:" 1,65*2</t>
  </si>
  <si>
    <t>"dřevěné okno jednokřídlé:"1,1*2</t>
  </si>
  <si>
    <t>"dřevěné okno jednokřídlé:"0,7*2</t>
  </si>
  <si>
    <t>"sklepní okna:"0,8*2</t>
  </si>
  <si>
    <t>"luxfery (venkovní stěna):"1,4*2</t>
  </si>
  <si>
    <t>836157480</t>
  </si>
  <si>
    <t>kolem komínu odhad</t>
  </si>
  <si>
    <t>0,5*0,2*4</t>
  </si>
  <si>
    <t>0,2*0,2*4</t>
  </si>
  <si>
    <t>780393506</t>
  </si>
  <si>
    <t>1,5+3,2+8+7</t>
  </si>
  <si>
    <t>-673452156</t>
  </si>
  <si>
    <t>6*2</t>
  </si>
  <si>
    <t>23</t>
  </si>
  <si>
    <t>-638481829</t>
  </si>
  <si>
    <t>1000075519</t>
  </si>
  <si>
    <t>-859650551</t>
  </si>
  <si>
    <t>766</t>
  </si>
  <si>
    <t>Konstrukce truhlářské</t>
  </si>
  <si>
    <t>766411821</t>
  </si>
  <si>
    <t>Demontáž truhlářského obložení stěn z palubek</t>
  </si>
  <si>
    <t>-172211552</t>
  </si>
  <si>
    <t xml:space="preserve">Demontáž obložení stěn  palubkami</t>
  </si>
  <si>
    <t>https://podminky.urs.cz/item/CS_URS_2022_01/766411821</t>
  </si>
  <si>
    <t>štíty</t>
  </si>
  <si>
    <t>5,7*1,8</t>
  </si>
  <si>
    <t>1760993725</t>
  </si>
  <si>
    <t>1543020290</t>
  </si>
  <si>
    <t>999000001</t>
  </si>
  <si>
    <t>Odstranění komunálního odpadu</t>
  </si>
  <si>
    <t>-105124572</t>
  </si>
  <si>
    <t>10/1,6</t>
  </si>
  <si>
    <t>-1253304509</t>
  </si>
  <si>
    <t>-933717090</t>
  </si>
  <si>
    <t>-1698424183</t>
  </si>
  <si>
    <t>-746214919</t>
  </si>
  <si>
    <t>1185173281</t>
  </si>
  <si>
    <t>012 - Václavice st. II</t>
  </si>
  <si>
    <t xml:space="preserve">    712 - Povlakové krytiny</t>
  </si>
  <si>
    <t xml:space="preserve">    713 - Izolace tepelné</t>
  </si>
  <si>
    <t>-1670728533</t>
  </si>
  <si>
    <t>568135367</t>
  </si>
  <si>
    <t>20*2+10*2</t>
  </si>
  <si>
    <t>-608755319</t>
  </si>
  <si>
    <t>157510833</t>
  </si>
  <si>
    <t>-1407308862</t>
  </si>
  <si>
    <t>8*10*0,4</t>
  </si>
  <si>
    <t>1256633811</t>
  </si>
  <si>
    <t>20394080</t>
  </si>
  <si>
    <t>zásyp drátovodu odhad</t>
  </si>
  <si>
    <t>889034152</t>
  </si>
  <si>
    <t>345577254</t>
  </si>
  <si>
    <t>10*8</t>
  </si>
  <si>
    <t>-1253857376</t>
  </si>
  <si>
    <t>-7890165</t>
  </si>
  <si>
    <t>-1024700483</t>
  </si>
  <si>
    <t>0,02*80</t>
  </si>
  <si>
    <t>-1564253668</t>
  </si>
  <si>
    <t>966080103</t>
  </si>
  <si>
    <t>Bourání kontaktního zateplení z polystyrenových desek tl přes 60 do 120 mm</t>
  </si>
  <si>
    <t>1411893431</t>
  </si>
  <si>
    <t>Bourání kontaktního zateplení včetně povrchové úpravy omítkou nebo nátěrem z polystyrénových desek, tloušťky přes 60 do 120 mm</t>
  </si>
  <si>
    <t>https://podminky.urs.cz/item/CS_URS_2022_01/966080103</t>
  </si>
  <si>
    <t>výška zateplováku 2,5</t>
  </si>
  <si>
    <t>2,5*3,8*2</t>
  </si>
  <si>
    <t>-1,3*1,3*2</t>
  </si>
  <si>
    <t>-2*1</t>
  </si>
  <si>
    <t>2,5*6,4*2</t>
  </si>
  <si>
    <t>-2,5*1,3*2</t>
  </si>
  <si>
    <t>-72647472</t>
  </si>
  <si>
    <t>výška komínového tělesa 6m:</t>
  </si>
  <si>
    <t>(6*0,45*0,45-5*0,15*0,15)</t>
  </si>
  <si>
    <t>1780766931</t>
  </si>
  <si>
    <t>suterén-drátovod</t>
  </si>
  <si>
    <t>6,8*3,4*1</t>
  </si>
  <si>
    <t>objekt:</t>
  </si>
  <si>
    <t>6,8*3,4*3</t>
  </si>
  <si>
    <t>-578973767</t>
  </si>
  <si>
    <t>997013501</t>
  </si>
  <si>
    <t>Odvoz suti a vybouraných hmot na skládku nebo meziskládku do 1 km se složením</t>
  </si>
  <si>
    <t>1402897227</t>
  </si>
  <si>
    <t xml:space="preserve">Odvoz suti a vybouraných hmot na skládku nebo meziskládku  se složením, na vzdálenost do 1 km</t>
  </si>
  <si>
    <t>https://podminky.urs.cz/item/CS_URS_2022_01/997013501</t>
  </si>
  <si>
    <t>997013509</t>
  </si>
  <si>
    <t>Příplatek k odvozu suti a vybouraných hmot na skládku ZKD 1 km přes 1 km</t>
  </si>
  <si>
    <t>-986565138</t>
  </si>
  <si>
    <t xml:space="preserve">Odvoz suti a vybouraných hmot na skládku nebo meziskládku  se složením, na vzdálenost Příplatek k ceně za každý další i započatý 1 km přes 1 km</t>
  </si>
  <si>
    <t>https://podminky.urs.cz/item/CS_URS_2022_01/997013509</t>
  </si>
  <si>
    <t>izolace</t>
  </si>
  <si>
    <t>(0,548+0,447+0,169+0,045)*40</t>
  </si>
  <si>
    <t>cihla + beton</t>
  </si>
  <si>
    <t>(0,14+1,758+43,466)*14</t>
  </si>
  <si>
    <t>-924944791</t>
  </si>
  <si>
    <t>1,758+43,466+0,14</t>
  </si>
  <si>
    <t>956929365</t>
  </si>
  <si>
    <t>0,548+0,447+0,169+0,045</t>
  </si>
  <si>
    <t>712</t>
  </si>
  <si>
    <t>Povlakové krytiny</t>
  </si>
  <si>
    <t>712300833</t>
  </si>
  <si>
    <t>Odstranění ze střech plochých do 10° krytiny povlakové třívrstvé</t>
  </si>
  <si>
    <t>CS ÚRS 2021 01</t>
  </si>
  <si>
    <t>892560519</t>
  </si>
  <si>
    <t>https://podminky.urs.cz/item/CS_URS_2021_01/712300833</t>
  </si>
  <si>
    <t>7,1*4,5</t>
  </si>
  <si>
    <t>713</t>
  </si>
  <si>
    <t>Izolace tepelné</t>
  </si>
  <si>
    <t>713140823</t>
  </si>
  <si>
    <t>Odstranění tepelné izolace střech nadstřešní volně kladené z polystyrenu suchého tl přes 100 mm</t>
  </si>
  <si>
    <t>975721646</t>
  </si>
  <si>
    <t>Odstranění tepelné izolace střech plochých z rohoží, pásů, dílců, desek, bloků nadstřešních izolací volně položených z polystyrenu suchého, tloušťka izolace přes 100 mm</t>
  </si>
  <si>
    <t>https://podminky.urs.cz/item/CS_URS_2022_01/713140823</t>
  </si>
  <si>
    <t>741211821</t>
  </si>
  <si>
    <t>Demontáž rozvodnic kovových pod omítkou s krytím přes IPx4 plochou do 0,2 m2</t>
  </si>
  <si>
    <t>1369254321</t>
  </si>
  <si>
    <t>Demontáž rozvodnic kovových, uložených pod omítkou, krytí přes IPx 4, plochy do 0,2 m2</t>
  </si>
  <si>
    <t>https://podminky.urs.cz/item/CS_URS_2022_01/741211821</t>
  </si>
  <si>
    <t>skříňka KS 5</t>
  </si>
  <si>
    <t>2118925400</t>
  </si>
  <si>
    <t>2*2,5+2*1,3</t>
  </si>
  <si>
    <t>764002871</t>
  </si>
  <si>
    <t>Demontáž lemování zdí do suti</t>
  </si>
  <si>
    <t>152335409</t>
  </si>
  <si>
    <t>Demontáž klempířských konstrukcí lemování zdí do suti</t>
  </si>
  <si>
    <t>https://podminky.urs.cz/item/CS_URS_2022_01/764002871</t>
  </si>
  <si>
    <t>6,4+(0,35*2)+(2*(3,8+(0,35*2)))</t>
  </si>
  <si>
    <t>-616824133</t>
  </si>
  <si>
    <t>6,4+0,35+0,35</t>
  </si>
  <si>
    <t>382909781</t>
  </si>
  <si>
    <t>2,9</t>
  </si>
  <si>
    <t>766622832</t>
  </si>
  <si>
    <t>Demontáž rámu zdvojených oken dřevěných nebo plastových přes 1 do 2 m2 k opětovnému použití</t>
  </si>
  <si>
    <t>387747205</t>
  </si>
  <si>
    <t>Demontáž okenních konstrukcí k opětovnému použití rámu zdvojených dřevěných nebo plastových, plochy otvoru přes 1 do 2 m2</t>
  </si>
  <si>
    <t>https://podminky.urs.cz/item/CS_URS_2022_01/766622832</t>
  </si>
  <si>
    <t>1,3*1,3*2</t>
  </si>
  <si>
    <t>766622833</t>
  </si>
  <si>
    <t>Demontáž rámu zdvojených oken dřevěných nebo plastových přes 2 do 4 m2 k opětovnému použití</t>
  </si>
  <si>
    <t>-1577718252</t>
  </si>
  <si>
    <t>Demontáž okenních konstrukcí k opětovnému použití rámu zdvojených dřevěných nebo plastových, plochy otvoru přes 2 do 4 m2</t>
  </si>
  <si>
    <t>https://podminky.urs.cz/item/CS_URS_2022_01/766622833</t>
  </si>
  <si>
    <t>2,5*1,3*2</t>
  </si>
  <si>
    <t>767996702</t>
  </si>
  <si>
    <t>Demontáž atypických zámečnických konstrukcí řezáním hm jednotlivých dílů přes 50 do 100 kg</t>
  </si>
  <si>
    <t>1433604501</t>
  </si>
  <si>
    <t xml:space="preserve">Demontáž ostatních zámečnických konstrukcí  o hmotnosti jednotlivých dílů řezáním přes 50 do 100 kg</t>
  </si>
  <si>
    <t>https://podminky.urs.cz/item/CS_URS_2022_01/767996702</t>
  </si>
  <si>
    <t>odhad název stanice + nosná konstrukce</t>
  </si>
  <si>
    <t>100</t>
  </si>
  <si>
    <t>776201811</t>
  </si>
  <si>
    <t>Demontáž lepených povlakových podlah bez podložky ručně</t>
  </si>
  <si>
    <t>324408729</t>
  </si>
  <si>
    <t>Demontáž povlakových podlahovin lepených ručně bez podložky</t>
  </si>
  <si>
    <t>https://podminky.urs.cz/item/CS_URS_2022_01/776201811</t>
  </si>
  <si>
    <t>-1858175561</t>
  </si>
  <si>
    <t>-843558914</t>
  </si>
  <si>
    <t>-1181755494</t>
  </si>
  <si>
    <t>-874045183</t>
  </si>
  <si>
    <t>028 - Třebovice - strážní domek čp. 198</t>
  </si>
  <si>
    <t xml:space="preserve">    VRN6 - Územní vlivy</t>
  </si>
  <si>
    <t>-2106198200</t>
  </si>
  <si>
    <t>600</t>
  </si>
  <si>
    <t>-1546529065</t>
  </si>
  <si>
    <t>554011651</t>
  </si>
  <si>
    <t>966973692</t>
  </si>
  <si>
    <t>832826811</t>
  </si>
  <si>
    <t>300*0,4</t>
  </si>
  <si>
    <t>300*0,15</t>
  </si>
  <si>
    <t>2080088437</t>
  </si>
  <si>
    <t>1297056027</t>
  </si>
  <si>
    <t>-1686123953</t>
  </si>
  <si>
    <t>181151331</t>
  </si>
  <si>
    <t>Plošná úprava terénu přes 500 m2 zemina skupiny 1 až 4 nerovnosti přes 150 do 200 mm v rovinně a svahu do 1:5</t>
  </si>
  <si>
    <t>-755535430</t>
  </si>
  <si>
    <t>Plošná úprava terénu v zemině skupiny 1 až 4 s urovnáním povrchu bez doplnění ornice souvislé plochy přes 500 m2 při nerovnostech terénu přes 150 do 200 mm v rovině nebo na svahu do 1:5</t>
  </si>
  <si>
    <t>https://podminky.urs.cz/item/CS_URS_2022_01/181151331</t>
  </si>
  <si>
    <t>odhad- dotčené a přístupové plochy</t>
  </si>
  <si>
    <t>600+400</t>
  </si>
  <si>
    <t>1030773508</t>
  </si>
  <si>
    <t>300</t>
  </si>
  <si>
    <t>2088369984</t>
  </si>
  <si>
    <t>plochy objektů a dotčené plochy</t>
  </si>
  <si>
    <t>921454862</t>
  </si>
  <si>
    <t>300*0,4*1,8</t>
  </si>
  <si>
    <t>300*0,15*1,8</t>
  </si>
  <si>
    <t>2079313520</t>
  </si>
  <si>
    <t>300+300</t>
  </si>
  <si>
    <t>602707186</t>
  </si>
  <si>
    <t>0,02*(300+300)</t>
  </si>
  <si>
    <t>962032231</t>
  </si>
  <si>
    <t>Bourání zdiva z cihel pálených nebo vápenopískových na MV nebo MVC přes 1 m3</t>
  </si>
  <si>
    <t>-578341016</t>
  </si>
  <si>
    <t xml:space="preserve">Bourání zdiva nadzákladového z cihel nebo tvárnic  z cihel pálených nebo vápenopískových, na maltu vápennou nebo vápenocementovou, objemu přes 1 m3</t>
  </si>
  <si>
    <t>https://podminky.urs.cz/item/CS_URS_2022_01/962032231</t>
  </si>
  <si>
    <t>čelní stěna kůlny</t>
  </si>
  <si>
    <t>3*3*0,3</t>
  </si>
  <si>
    <t>zděná jímka</t>
  </si>
  <si>
    <t>(3*1*0,3)*2+(1,3*1*0,3)*2</t>
  </si>
  <si>
    <t>udírna</t>
  </si>
  <si>
    <t>(1,2*1,6*0,15)*4</t>
  </si>
  <si>
    <t>-1135923879</t>
  </si>
  <si>
    <t>(7*0,45*0,45-7*0,15*0,15)*2</t>
  </si>
  <si>
    <t>-270493033</t>
  </si>
  <si>
    <t>1,2*1,2</t>
  </si>
  <si>
    <t>966062111</t>
  </si>
  <si>
    <t>Bourání sloupků a vzpěr plotových dřevěných zasypaných zeminou</t>
  </si>
  <si>
    <t>-1493311094</t>
  </si>
  <si>
    <t>Bourání plotových sloupků a vzpěr dřevěných výšky do 2,5 m zasypaných zeminou</t>
  </si>
  <si>
    <t>https://podminky.urs.cz/item/CS_URS_2022_01/966062111</t>
  </si>
  <si>
    <t>1767396356</t>
  </si>
  <si>
    <t>2091563714</t>
  </si>
  <si>
    <t>na domku</t>
  </si>
  <si>
    <t>1,8*1,8*2</t>
  </si>
  <si>
    <t>1,2*1,8*2</t>
  </si>
  <si>
    <t>veranda</t>
  </si>
  <si>
    <t>1,2*1,8</t>
  </si>
  <si>
    <t>zděná kůlná</t>
  </si>
  <si>
    <t>0,9*0,6*2</t>
  </si>
  <si>
    <t>-1130625603</t>
  </si>
  <si>
    <t>7*1*2</t>
  </si>
  <si>
    <t>981011111</t>
  </si>
  <si>
    <t>Demolice budov dřevěných lehkých jednostranně obitých postupným rozebíráním</t>
  </si>
  <si>
    <t>-1859289533</t>
  </si>
  <si>
    <t xml:space="preserve">Demolice budov  postupným rozebíráním dřevěných lehkých, jednostranně obitých</t>
  </si>
  <si>
    <t>https://podminky.urs.cz/item/CS_URS_2022_01/981011111</t>
  </si>
  <si>
    <t>dřevěné kůlny</t>
  </si>
  <si>
    <t>2*2,5*2,1</t>
  </si>
  <si>
    <t>2,2*2,7*2,3</t>
  </si>
  <si>
    <t>3*3,3*3</t>
  </si>
  <si>
    <t>-949586129</t>
  </si>
  <si>
    <t>10,2*7,5*4</t>
  </si>
  <si>
    <t>10,2*7,5*0,8</t>
  </si>
  <si>
    <t>5,6*3*2,5</t>
  </si>
  <si>
    <t>5,6*3*0,8</t>
  </si>
  <si>
    <t>zděná kůlna</t>
  </si>
  <si>
    <t>10,05*3,5*3,5</t>
  </si>
  <si>
    <t>10,05*3,5*0,8</t>
  </si>
  <si>
    <t>-851094807</t>
  </si>
  <si>
    <t>715897177</t>
  </si>
  <si>
    <t>2,14</t>
  </si>
  <si>
    <t>1499396195</t>
  </si>
  <si>
    <t>-297742755</t>
  </si>
  <si>
    <t>241,467*9 "Přepočtené koeficientem množství</t>
  </si>
  <si>
    <t>-1894679612</t>
  </si>
  <si>
    <t>11,578+4,017+200,863+2,53</t>
  </si>
  <si>
    <t>-844513553</t>
  </si>
  <si>
    <t>odhad 10m3</t>
  </si>
  <si>
    <t>10*0,6</t>
  </si>
  <si>
    <t>-505807188</t>
  </si>
  <si>
    <t>0,079+0,257</t>
  </si>
  <si>
    <t>1216499441</t>
  </si>
  <si>
    <t>0,28+0,991+1,232+2,101+12,986+1,296</t>
  </si>
  <si>
    <t>-297715047</t>
  </si>
  <si>
    <t>0,583</t>
  </si>
  <si>
    <t>1280672079</t>
  </si>
  <si>
    <t>712363801</t>
  </si>
  <si>
    <t>Odstranění povlakové krytiny mechanicky kotvené do trapézu, budova v do 18 m</t>
  </si>
  <si>
    <t>-1775542363</t>
  </si>
  <si>
    <t>Odstranění povlakové krytiny střech plochých do 10° s mechanicky kotvenou izolací pro jakoukoli tloušťku izolace budovy výšky do 18 m, kotvené do trapézového plechu nebo do dřeva</t>
  </si>
  <si>
    <t>https://podminky.urs.cz/item/CS_URS_2022_01/712363801</t>
  </si>
  <si>
    <t>19,4+142,54</t>
  </si>
  <si>
    <t>839425148</t>
  </si>
  <si>
    <t>725220842</t>
  </si>
  <si>
    <t>Demontáž van ocelových volně stojících</t>
  </si>
  <si>
    <t>1993453227</t>
  </si>
  <si>
    <t xml:space="preserve">Demontáž van  ocelových volně stojících</t>
  </si>
  <si>
    <t>https://podminky.urs.cz/item/CS_URS_2022_01/725220842</t>
  </si>
  <si>
    <t>1727351206</t>
  </si>
  <si>
    <t>741213813</t>
  </si>
  <si>
    <t>Demontáž kabelu silového z rozvodnice průřezu žil přes 4 do 10 mm2 bez zachování funkčnosti</t>
  </si>
  <si>
    <t>-1115532715</t>
  </si>
  <si>
    <t>Demontáž kabelu z rozvodnice bez zachování funkčnosti (do suti) silových, průřezu přes 4 do 10 mm2</t>
  </si>
  <si>
    <t>https://podminky.urs.cz/item/CS_URS_2022_01/741213813</t>
  </si>
  <si>
    <t>456576209</t>
  </si>
  <si>
    <t>na domku krokve + vazné trámy</t>
  </si>
  <si>
    <t>11*5,9*2+5*11,2</t>
  </si>
  <si>
    <t>na verandě</t>
  </si>
  <si>
    <t>6*3,8+5,6*2</t>
  </si>
  <si>
    <t>na zděném přístavko krove + vazné trámy</t>
  </si>
  <si>
    <t>11*4*2+10,2*3</t>
  </si>
  <si>
    <t>-586142211</t>
  </si>
  <si>
    <t>5,9*10,2*2</t>
  </si>
  <si>
    <t>3,3*5,6</t>
  </si>
  <si>
    <t>zděný přístavek-odhad</t>
  </si>
  <si>
    <t>4*10,2*2</t>
  </si>
  <si>
    <t>762522811</t>
  </si>
  <si>
    <t>Demontáž podlah s polštáři z prken tloušťky do 32 mm</t>
  </si>
  <si>
    <t>869041162</t>
  </si>
  <si>
    <t xml:space="preserve">Demontáž podlah  s polštáři z prken tl. do 32 mm</t>
  </si>
  <si>
    <t>https://podminky.urs.cz/item/CS_URS_2022_01/762522811</t>
  </si>
  <si>
    <t>72</t>
  </si>
  <si>
    <t>1867074841</t>
  </si>
  <si>
    <t>10,2*7,5</t>
  </si>
  <si>
    <t>1814748111</t>
  </si>
  <si>
    <t>na domku - odhad</t>
  </si>
  <si>
    <t>8*5,5*2</t>
  </si>
  <si>
    <t>6*3,0</t>
  </si>
  <si>
    <t>na zděné kůlně-odhad</t>
  </si>
  <si>
    <t>3,5*11</t>
  </si>
  <si>
    <t>-396599441</t>
  </si>
  <si>
    <t>3*5,6</t>
  </si>
  <si>
    <t>na zděném přístavku</t>
  </si>
  <si>
    <t>10,1*3,5</t>
  </si>
  <si>
    <t>1971239971</t>
  </si>
  <si>
    <t>krytina nad verandou</t>
  </si>
  <si>
    <t>-1814216204</t>
  </si>
  <si>
    <t>5,9*2*2</t>
  </si>
  <si>
    <t>903245273</t>
  </si>
  <si>
    <t>1,8*2+1,2*2</t>
  </si>
  <si>
    <t>1,2</t>
  </si>
  <si>
    <t>-1535101894</t>
  </si>
  <si>
    <t>veranda k domku</t>
  </si>
  <si>
    <t>5,6</t>
  </si>
  <si>
    <t>-489246900</t>
  </si>
  <si>
    <t>na domě</t>
  </si>
  <si>
    <t>11,2*2</t>
  </si>
  <si>
    <t>1926487365</t>
  </si>
  <si>
    <t>3,5</t>
  </si>
  <si>
    <t>1483814408</t>
  </si>
  <si>
    <t>765161801</t>
  </si>
  <si>
    <t>Demontáž krytiny z přírodní břidlice do suti</t>
  </si>
  <si>
    <t>-1201356521</t>
  </si>
  <si>
    <t xml:space="preserve">Demontáž krytiny z přírodní břidlice  sklonu střechy do 30°, do suti</t>
  </si>
  <si>
    <t>https://podminky.urs.cz/item/CS_URS_2022_01/765161801</t>
  </si>
  <si>
    <t>1461960464</t>
  </si>
  <si>
    <t>767871810</t>
  </si>
  <si>
    <t>Demontáž podpěrných konstrukcí pro vedení v kolektorech řezáním hmotnosti do 100 kg</t>
  </si>
  <si>
    <t>1448632046</t>
  </si>
  <si>
    <t>Demontáž podpěrných konstrukcí pro vedení v kolektorech řezáním, hmotnosti jednotlivě do 100 kg</t>
  </si>
  <si>
    <t>https://podminky.urs.cz/item/CS_URS_2022_01/767871810</t>
  </si>
  <si>
    <t>konzola pro přípojku elektro</t>
  </si>
  <si>
    <t>787700802</t>
  </si>
  <si>
    <t>Vysklívání výkladců pl přes 1 do 3 m2 skla plochého</t>
  </si>
  <si>
    <t>-936336348</t>
  </si>
  <si>
    <t xml:space="preserve">Vysklívání výkladců  skla plochého, plochy přes 1 do 3 m2</t>
  </si>
  <si>
    <t>https://podminky.urs.cz/item/CS_URS_2022_01/787700802</t>
  </si>
  <si>
    <t>Odstranění a odvoz komunálního odpadu</t>
  </si>
  <si>
    <t>793495387</t>
  </si>
  <si>
    <t>82824950</t>
  </si>
  <si>
    <t>379290037</t>
  </si>
  <si>
    <t>726959438</t>
  </si>
  <si>
    <t>Poznámka k položce:_x000d_
uvedení dotčených pozemků do původního stavu</t>
  </si>
  <si>
    <t>-168499769</t>
  </si>
  <si>
    <t>Poznámka k položce:_x000d_
projednání a uzavření dohod o přístupu a příjezdu k demolovanému objektu s vlastníky a uživateli dotčených pozemků</t>
  </si>
  <si>
    <t>VRN6</t>
  </si>
  <si>
    <t>Územní vlivy</t>
  </si>
  <si>
    <t>-701461902</t>
  </si>
  <si>
    <t>Poznámka k položce:_x000d_
výškové převýšení terénu v místě demolice a použití mechanizace s menší tonáží</t>
  </si>
  <si>
    <t>029 - Slatiňany - stavědlo 2</t>
  </si>
  <si>
    <t>111111101</t>
  </si>
  <si>
    <t>Odstranění travin v rovině nebo ve svahu do 1:5 ručně</t>
  </si>
  <si>
    <t>-1361768354</t>
  </si>
  <si>
    <t>Odstranění travin a rákosu ručně travin pro jakoukoli plochu v rovině nebo ve svahu sklonu do 1:5</t>
  </si>
  <si>
    <t>https://podminky.urs.cz/item/CS_URS_2022_01/111111101</t>
  </si>
  <si>
    <t>odhad plochy</t>
  </si>
  <si>
    <t>10*10</t>
  </si>
  <si>
    <t>-689011179</t>
  </si>
  <si>
    <t>10*5</t>
  </si>
  <si>
    <t>512782193</t>
  </si>
  <si>
    <t>-1846439742</t>
  </si>
  <si>
    <t>-1010459337</t>
  </si>
  <si>
    <t>1948481419</t>
  </si>
  <si>
    <t>(6*8)*0,4</t>
  </si>
  <si>
    <t>(10*10)*0,15</t>
  </si>
  <si>
    <t>348987591</t>
  </si>
  <si>
    <t>-342694946</t>
  </si>
  <si>
    <t>1099702200</t>
  </si>
  <si>
    <t>-1775457994</t>
  </si>
  <si>
    <t>6*8</t>
  </si>
  <si>
    <t>-1991130001</t>
  </si>
  <si>
    <t>1367515545</t>
  </si>
  <si>
    <t>532268792</t>
  </si>
  <si>
    <t>(6*8)*0,4*1,8</t>
  </si>
  <si>
    <t>(10*10)*0,15*1,8</t>
  </si>
  <si>
    <t>541130518</t>
  </si>
  <si>
    <t>1665190101</t>
  </si>
  <si>
    <t>0,02*148</t>
  </si>
  <si>
    <t>1399926070</t>
  </si>
  <si>
    <t xml:space="preserve">výška komínového tělesa 5m, </t>
  </si>
  <si>
    <t>(5*0,45*0,45-5*0,15*0,15)</t>
  </si>
  <si>
    <t>2037723146</t>
  </si>
  <si>
    <t>968062244</t>
  </si>
  <si>
    <t>Vybourání dřevěných rámů oken jednoduchých včetně křídel pl do 1 m2</t>
  </si>
  <si>
    <t>-1347328572</t>
  </si>
  <si>
    <t xml:space="preserve">Vybourání dřevěných rámů oken s křídly, dveřních zárubní, vrat, stěn, ostění nebo obkladů  rámů oken s křídly jednoduchých, plochy do 1 m2</t>
  </si>
  <si>
    <t>https://podminky.urs.cz/item/CS_URS_2022_01/968062244</t>
  </si>
  <si>
    <t>0,6*0,6*3</t>
  </si>
  <si>
    <t>670694995</t>
  </si>
  <si>
    <t>1,1*1,3*3</t>
  </si>
  <si>
    <t>969771762</t>
  </si>
  <si>
    <t>1,3*1,9</t>
  </si>
  <si>
    <t>-552907537</t>
  </si>
  <si>
    <t>2*1*5</t>
  </si>
  <si>
    <t>1285245844</t>
  </si>
  <si>
    <t>4,7*5,4*3,2</t>
  </si>
  <si>
    <t>4,7*5,4*0,8</t>
  </si>
  <si>
    <t>-1024304494</t>
  </si>
  <si>
    <t>997006511</t>
  </si>
  <si>
    <t>Vodorovná doprava suti s naložením a složením na skládku do 100 m</t>
  </si>
  <si>
    <t>646838966</t>
  </si>
  <si>
    <t>Vodorovná doprava suti na skládku s naložením na dopravní prostředek a složením do 100 m</t>
  </si>
  <si>
    <t>https://podminky.urs.cz/item/CS_URS_2022_01/997006511</t>
  </si>
  <si>
    <t>-2094619222</t>
  </si>
  <si>
    <t>40,774*12 "Přepočtené koeficientem množství</t>
  </si>
  <si>
    <t>1675557730</t>
  </si>
  <si>
    <t>1,435+0,14+35,532</t>
  </si>
  <si>
    <t>-270814920</t>
  </si>
  <si>
    <t>odhad 6m3</t>
  </si>
  <si>
    <t>6*0,5</t>
  </si>
  <si>
    <t>-876684960</t>
  </si>
  <si>
    <t>0,105</t>
  </si>
  <si>
    <t>-1025859870</t>
  </si>
  <si>
    <t>0,044+0,133+0,067+0,88+1,994</t>
  </si>
  <si>
    <t>-379837614</t>
  </si>
  <si>
    <t>0,063</t>
  </si>
  <si>
    <t>725110812</t>
  </si>
  <si>
    <t>Demontáž klozetů suchý</t>
  </si>
  <si>
    <t>-1190564455</t>
  </si>
  <si>
    <t xml:space="preserve">Demontáž klozetů  suchých</t>
  </si>
  <si>
    <t>https://podminky.urs.cz/item/CS_URS_2022_01/725110812</t>
  </si>
  <si>
    <t>741211813</t>
  </si>
  <si>
    <t>Demontáž rozvodnic kovových pod omítkou s krytím do IPx4 plochou do 0,8 m2</t>
  </si>
  <si>
    <t>-892091298</t>
  </si>
  <si>
    <t>Demontáž rozvodnic kovových, uložených pod omítkou, krytí do IPx 4, plochy přes 0,2 do 0,8 m2</t>
  </si>
  <si>
    <t>https://podminky.urs.cz/item/CS_URS_2022_01/741211813</t>
  </si>
  <si>
    <t>741211827</t>
  </si>
  <si>
    <t>Demontáž rozvodnic kovových pod omítkou s krytím přes IPx4 plochou přes 0,8 m2</t>
  </si>
  <si>
    <t>-1199441710</t>
  </si>
  <si>
    <t>Demontáž rozvodnic kovových, uložených pod omítkou, krytí přes IPx 4, plochy přes 0,8 m2</t>
  </si>
  <si>
    <t>https://podminky.urs.cz/item/CS_URS_2022_01/741211827</t>
  </si>
  <si>
    <t>-238751105</t>
  </si>
  <si>
    <t>741371823</t>
  </si>
  <si>
    <t>Demontáž osvětlovacího modulového systému zářivkového dl přes 1100 mm bez zachování funkčnosti</t>
  </si>
  <si>
    <t>98196195</t>
  </si>
  <si>
    <t>Demontáž svítidel bez zachování funkčnosti (do suti) interiérových modulového systému zářivkových, délky přes 1100 mm</t>
  </si>
  <si>
    <t>https://podminky.urs.cz/item/CS_URS_2022_01/741371823</t>
  </si>
  <si>
    <t>741371861</t>
  </si>
  <si>
    <t>Demontáž svítidla interiérového se standardní paticí zavěšeného do 0,09 m2 bez zachování funkčnosti</t>
  </si>
  <si>
    <t>202575953</t>
  </si>
  <si>
    <t>Demontáž svítidel bez zachování funkčnosti (do suti) interiérových se standardní paticí (E27, T5, GU10) nebo integrovaným zdrojem LED zavěšených, ploše do 0,09 m2</t>
  </si>
  <si>
    <t>https://podminky.urs.cz/item/CS_URS_2022_01/741371861</t>
  </si>
  <si>
    <t>-828104511</t>
  </si>
  <si>
    <t>5,7*5,8</t>
  </si>
  <si>
    <t>-1638207289</t>
  </si>
  <si>
    <t>6*5,4</t>
  </si>
  <si>
    <t>762841811</t>
  </si>
  <si>
    <t>Demontáž podbíjení obkladů stropů a střech sklonu do 60° z hrubých prken tl do 35 mm</t>
  </si>
  <si>
    <t>1063341952</t>
  </si>
  <si>
    <t xml:space="preserve">Demontáž podbíjení obkladů stropů a střech sklonu do 60°  z hrubých prken tl. do 35 mm bez omítky</t>
  </si>
  <si>
    <t>https://podminky.urs.cz/item/CS_URS_2022_01/762841811</t>
  </si>
  <si>
    <t>5,8*0,5+5,8*0,2</t>
  </si>
  <si>
    <t>5,4*0,2*2</t>
  </si>
  <si>
    <t>1048976613</t>
  </si>
  <si>
    <t>4,3*5</t>
  </si>
  <si>
    <t>-2147327694</t>
  </si>
  <si>
    <t>-258097878</t>
  </si>
  <si>
    <t>5,4*2</t>
  </si>
  <si>
    <t>-1123375203</t>
  </si>
  <si>
    <t>3*0,6</t>
  </si>
  <si>
    <t>497960428</t>
  </si>
  <si>
    <t>kolem komína</t>
  </si>
  <si>
    <t>0,45*0,4*4</t>
  </si>
  <si>
    <t>1994481397</t>
  </si>
  <si>
    <t>5,4</t>
  </si>
  <si>
    <t>1283932081</t>
  </si>
  <si>
    <t>-795822586</t>
  </si>
  <si>
    <t>1242070562</t>
  </si>
  <si>
    <t>PVC položeno ve dvou vrstvách</t>
  </si>
  <si>
    <t>3,3*3,2*2</t>
  </si>
  <si>
    <t>754879861</t>
  </si>
  <si>
    <t>291924198</t>
  </si>
  <si>
    <t>-1115278781</t>
  </si>
  <si>
    <t>1064485217</t>
  </si>
  <si>
    <t>1500243471</t>
  </si>
  <si>
    <t>1791304936</t>
  </si>
  <si>
    <t>538183763</t>
  </si>
  <si>
    <t>072002000</t>
  </si>
  <si>
    <t>Silniční provoz</t>
  </si>
  <si>
    <t>-987396480</t>
  </si>
  <si>
    <t>https://podminky.urs.cz/item/CS_URS_2022_01/072002000</t>
  </si>
  <si>
    <t>200328869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</si>
</sst>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11101" TargetMode="External" /><Relationship Id="rId2" Type="http://schemas.openxmlformats.org/officeDocument/2006/relationships/hyperlink" Target="https://podminky.urs.cz/item/CS_URS_2022_01/112101101" TargetMode="External" /><Relationship Id="rId3" Type="http://schemas.openxmlformats.org/officeDocument/2006/relationships/hyperlink" Target="https://podminky.urs.cz/item/CS_URS_2022_01/112251101" TargetMode="External" /><Relationship Id="rId4" Type="http://schemas.openxmlformats.org/officeDocument/2006/relationships/hyperlink" Target="https://podminky.urs.cz/item/CS_URS_2022_01/162301501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67151111" TargetMode="External" /><Relationship Id="rId7" Type="http://schemas.openxmlformats.org/officeDocument/2006/relationships/hyperlink" Target="https://podminky.urs.cz/item/CS_URS_2022_01/174111101" TargetMode="External" /><Relationship Id="rId8" Type="http://schemas.openxmlformats.org/officeDocument/2006/relationships/hyperlink" Target="https://podminky.urs.cz/item/CS_URS_2022_01/181111131" TargetMode="External" /><Relationship Id="rId9" Type="http://schemas.openxmlformats.org/officeDocument/2006/relationships/hyperlink" Target="https://podminky.urs.cz/item/CS_URS_2022_01/181006112" TargetMode="External" /><Relationship Id="rId10" Type="http://schemas.openxmlformats.org/officeDocument/2006/relationships/hyperlink" Target="https://podminky.urs.cz/item/CS_URS_2022_01/181006115" TargetMode="External" /><Relationship Id="rId11" Type="http://schemas.openxmlformats.org/officeDocument/2006/relationships/hyperlink" Target="https://podminky.urs.cz/item/CS_URS_2022_01/181411121" TargetMode="External" /><Relationship Id="rId12" Type="http://schemas.openxmlformats.org/officeDocument/2006/relationships/hyperlink" Target="https://podminky.urs.cz/item/CS_URS_2022_01/961022311" TargetMode="External" /><Relationship Id="rId13" Type="http://schemas.openxmlformats.org/officeDocument/2006/relationships/hyperlink" Target="https://podminky.urs.cz/item/CS_URS_2022_01/966071711" TargetMode="External" /><Relationship Id="rId14" Type="http://schemas.openxmlformats.org/officeDocument/2006/relationships/hyperlink" Target="https://podminky.urs.cz/item/CS_URS_2022_01/968062356" TargetMode="External" /><Relationship Id="rId15" Type="http://schemas.openxmlformats.org/officeDocument/2006/relationships/hyperlink" Target="https://podminky.urs.cz/item/CS_URS_2022_01/968062374" TargetMode="External" /><Relationship Id="rId16" Type="http://schemas.openxmlformats.org/officeDocument/2006/relationships/hyperlink" Target="https://podminky.urs.cz/item/CS_URS_2022_01/968062455" TargetMode="External" /><Relationship Id="rId17" Type="http://schemas.openxmlformats.org/officeDocument/2006/relationships/hyperlink" Target="https://podminky.urs.cz/item/CS_URS_2022_01/962032631" TargetMode="External" /><Relationship Id="rId18" Type="http://schemas.openxmlformats.org/officeDocument/2006/relationships/hyperlink" Target="https://podminky.urs.cz/item/CS_URS_2022_01/966052111" TargetMode="External" /><Relationship Id="rId19" Type="http://schemas.openxmlformats.org/officeDocument/2006/relationships/hyperlink" Target="https://podminky.urs.cz/item/CS_URS_2022_01/966071822" TargetMode="External" /><Relationship Id="rId20" Type="http://schemas.openxmlformats.org/officeDocument/2006/relationships/hyperlink" Target="https://podminky.urs.cz/item/CS_URS_2022_01/981011313" TargetMode="External" /><Relationship Id="rId21" Type="http://schemas.openxmlformats.org/officeDocument/2006/relationships/hyperlink" Target="https://podminky.urs.cz/item/CS_URS_2022_01/997006002" TargetMode="External" /><Relationship Id="rId22" Type="http://schemas.openxmlformats.org/officeDocument/2006/relationships/hyperlink" Target="https://podminky.urs.cz/item/CS_URS_2022_01/997006004" TargetMode="External" /><Relationship Id="rId23" Type="http://schemas.openxmlformats.org/officeDocument/2006/relationships/hyperlink" Target="https://podminky.urs.cz/item/CS_URS_2022_01/997006512" TargetMode="External" /><Relationship Id="rId24" Type="http://schemas.openxmlformats.org/officeDocument/2006/relationships/hyperlink" Target="https://podminky.urs.cz/item/CS_URS_2022_01/997006519" TargetMode="External" /><Relationship Id="rId25" Type="http://schemas.openxmlformats.org/officeDocument/2006/relationships/hyperlink" Target="https://podminky.urs.cz/item/CS_URS_2022_01/997013603" TargetMode="External" /><Relationship Id="rId26" Type="http://schemas.openxmlformats.org/officeDocument/2006/relationships/hyperlink" Target="https://podminky.urs.cz/item/CS_URS_2022_01/997013635" TargetMode="External" /><Relationship Id="rId27" Type="http://schemas.openxmlformats.org/officeDocument/2006/relationships/hyperlink" Target="https://podminky.urs.cz/item/CS_URS_2022_01/997013804" TargetMode="External" /><Relationship Id="rId28" Type="http://schemas.openxmlformats.org/officeDocument/2006/relationships/hyperlink" Target="https://podminky.urs.cz/item/CS_URS_2022_01/997013811" TargetMode="External" /><Relationship Id="rId29" Type="http://schemas.openxmlformats.org/officeDocument/2006/relationships/hyperlink" Target="https://podminky.urs.cz/item/CS_URS_2022_01/997013814" TargetMode="External" /><Relationship Id="rId30" Type="http://schemas.openxmlformats.org/officeDocument/2006/relationships/hyperlink" Target="https://podminky.urs.cz/item/CS_URS_2022_01/997013821" TargetMode="External" /><Relationship Id="rId31" Type="http://schemas.openxmlformats.org/officeDocument/2006/relationships/hyperlink" Target="https://podminky.urs.cz/item/CS_URS_2022_01/725110811" TargetMode="External" /><Relationship Id="rId32" Type="http://schemas.openxmlformats.org/officeDocument/2006/relationships/hyperlink" Target="https://podminky.urs.cz/item/CS_URS_2022_01/725210821" TargetMode="External" /><Relationship Id="rId33" Type="http://schemas.openxmlformats.org/officeDocument/2006/relationships/hyperlink" Target="https://podminky.urs.cz/item/CS_URS_2022_01/725530811" TargetMode="External" /><Relationship Id="rId34" Type="http://schemas.openxmlformats.org/officeDocument/2006/relationships/hyperlink" Target="https://podminky.urs.cz/item/CS_URS_2022_01/762331812" TargetMode="External" /><Relationship Id="rId35" Type="http://schemas.openxmlformats.org/officeDocument/2006/relationships/hyperlink" Target="https://podminky.urs.cz/item/CS_URS_2022_01/762331813" TargetMode="External" /><Relationship Id="rId36" Type="http://schemas.openxmlformats.org/officeDocument/2006/relationships/hyperlink" Target="https://podminky.urs.cz/item/CS_URS_2022_01/762341811" TargetMode="External" /><Relationship Id="rId37" Type="http://schemas.openxmlformats.org/officeDocument/2006/relationships/hyperlink" Target="https://podminky.urs.cz/item/CS_URS_2022_01/762522812" TargetMode="External" /><Relationship Id="rId38" Type="http://schemas.openxmlformats.org/officeDocument/2006/relationships/hyperlink" Target="https://podminky.urs.cz/item/CS_URS_2022_01/762811811" TargetMode="External" /><Relationship Id="rId39" Type="http://schemas.openxmlformats.org/officeDocument/2006/relationships/hyperlink" Target="https://podminky.urs.cz/item/CS_URS_2022_01/762822820" TargetMode="External" /><Relationship Id="rId40" Type="http://schemas.openxmlformats.org/officeDocument/2006/relationships/hyperlink" Target="https://podminky.urs.cz/item/CS_URS_2022_01/762841812" TargetMode="External" /><Relationship Id="rId41" Type="http://schemas.openxmlformats.org/officeDocument/2006/relationships/hyperlink" Target="https://podminky.urs.cz/item/CS_URS_2022_01/764002801" TargetMode="External" /><Relationship Id="rId42" Type="http://schemas.openxmlformats.org/officeDocument/2006/relationships/hyperlink" Target="https://podminky.urs.cz/item/CS_URS_2022_01/764002821" TargetMode="External" /><Relationship Id="rId43" Type="http://schemas.openxmlformats.org/officeDocument/2006/relationships/hyperlink" Target="https://podminky.urs.cz/item/CS_URS_2022_01/764002881" TargetMode="External" /><Relationship Id="rId44" Type="http://schemas.openxmlformats.org/officeDocument/2006/relationships/hyperlink" Target="https://podminky.urs.cz/item/CS_URS_2022_01/764004801" TargetMode="External" /><Relationship Id="rId45" Type="http://schemas.openxmlformats.org/officeDocument/2006/relationships/hyperlink" Target="https://podminky.urs.cz/item/CS_URS_2022_01/764004861" TargetMode="External" /><Relationship Id="rId46" Type="http://schemas.openxmlformats.org/officeDocument/2006/relationships/hyperlink" Target="https://podminky.urs.cz/item/CS_URS_2022_01/765131803" TargetMode="External" /><Relationship Id="rId47" Type="http://schemas.openxmlformats.org/officeDocument/2006/relationships/hyperlink" Target="https://podminky.urs.cz/item/CS_URS_2022_01/765131823" TargetMode="External" /><Relationship Id="rId48" Type="http://schemas.openxmlformats.org/officeDocument/2006/relationships/hyperlink" Target="https://podminky.urs.cz/item/CS_URS_2022_01/767893816" TargetMode="External" /><Relationship Id="rId49" Type="http://schemas.openxmlformats.org/officeDocument/2006/relationships/hyperlink" Target="https://podminky.urs.cz/item/CS_URS_2022_01/775521810" TargetMode="External" /><Relationship Id="rId50" Type="http://schemas.openxmlformats.org/officeDocument/2006/relationships/hyperlink" Target="https://podminky.urs.cz/item/CS_URS_2022_01/776201812" TargetMode="External" /><Relationship Id="rId51" Type="http://schemas.openxmlformats.org/officeDocument/2006/relationships/hyperlink" Target="https://podminky.urs.cz/item/CS_URS_2022_01/787600801" TargetMode="External" /><Relationship Id="rId52" Type="http://schemas.openxmlformats.org/officeDocument/2006/relationships/hyperlink" Target="https://podminky.urs.cz/item/CS_URS_2022_01/787600802" TargetMode="External" /><Relationship Id="rId53" Type="http://schemas.openxmlformats.org/officeDocument/2006/relationships/hyperlink" Target="https://podminky.urs.cz/item/CS_URS_2022_01/030001000" TargetMode="External" /><Relationship Id="rId54" Type="http://schemas.openxmlformats.org/officeDocument/2006/relationships/hyperlink" Target="https://podminky.urs.cz/item/CS_URS_2022_01/062002000" TargetMode="External" /><Relationship Id="rId55" Type="http://schemas.openxmlformats.org/officeDocument/2006/relationships/hyperlink" Target="https://podminky.urs.cz/item/CS_URS_2022_01/034203000" TargetMode="External" /><Relationship Id="rId56" Type="http://schemas.openxmlformats.org/officeDocument/2006/relationships/hyperlink" Target="https://podminky.urs.cz/item/CS_URS_2022_01/035103001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11101" TargetMode="External" /><Relationship Id="rId2" Type="http://schemas.openxmlformats.org/officeDocument/2006/relationships/hyperlink" Target="https://podminky.urs.cz/item/CS_URS_2022_01/162301501" TargetMode="External" /><Relationship Id="rId3" Type="http://schemas.openxmlformats.org/officeDocument/2006/relationships/hyperlink" Target="https://podminky.urs.cz/item/CS_URS_2022_01/119003223" TargetMode="External" /><Relationship Id="rId4" Type="http://schemas.openxmlformats.org/officeDocument/2006/relationships/hyperlink" Target="https://podminky.urs.cz/item/CS_URS_2022_01/119003224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67151111" TargetMode="External" /><Relationship Id="rId7" Type="http://schemas.openxmlformats.org/officeDocument/2006/relationships/hyperlink" Target="https://podminky.urs.cz/item/CS_URS_2022_01/174111101" TargetMode="External" /><Relationship Id="rId8" Type="http://schemas.openxmlformats.org/officeDocument/2006/relationships/hyperlink" Target="https://podminky.urs.cz/item/CS_URS_2022_01/962032314" TargetMode="External" /><Relationship Id="rId9" Type="http://schemas.openxmlformats.org/officeDocument/2006/relationships/hyperlink" Target="https://podminky.urs.cz/item/CS_URS_2022_01/962032631" TargetMode="External" /><Relationship Id="rId10" Type="http://schemas.openxmlformats.org/officeDocument/2006/relationships/hyperlink" Target="https://podminky.urs.cz/item/CS_URS_2022_01/963012510" TargetMode="External" /><Relationship Id="rId11" Type="http://schemas.openxmlformats.org/officeDocument/2006/relationships/hyperlink" Target="https://podminky.urs.cz/item/CS_URS_2022_01/965041341" TargetMode="External" /><Relationship Id="rId12" Type="http://schemas.openxmlformats.org/officeDocument/2006/relationships/hyperlink" Target="https://podminky.urs.cz/item/CS_URS_2022_01/968062245" TargetMode="External" /><Relationship Id="rId13" Type="http://schemas.openxmlformats.org/officeDocument/2006/relationships/hyperlink" Target="https://podminky.urs.cz/item/CS_URS_2022_01/968062246" TargetMode="External" /><Relationship Id="rId14" Type="http://schemas.openxmlformats.org/officeDocument/2006/relationships/hyperlink" Target="https://podminky.urs.cz/item/CS_URS_2022_01/968072455" TargetMode="External" /><Relationship Id="rId15" Type="http://schemas.openxmlformats.org/officeDocument/2006/relationships/hyperlink" Target="https://podminky.urs.cz/item/CS_URS_2022_01/962081131" TargetMode="External" /><Relationship Id="rId16" Type="http://schemas.openxmlformats.org/officeDocument/2006/relationships/hyperlink" Target="https://podminky.urs.cz/item/CS_URS_2022_01/962022491" TargetMode="External" /><Relationship Id="rId17" Type="http://schemas.openxmlformats.org/officeDocument/2006/relationships/hyperlink" Target="https://podminky.urs.cz/item/CS_URS_2022_01/963022819" TargetMode="External" /><Relationship Id="rId18" Type="http://schemas.openxmlformats.org/officeDocument/2006/relationships/hyperlink" Target="https://podminky.urs.cz/item/CS_URS_2022_01/963042819" TargetMode="External" /><Relationship Id="rId19" Type="http://schemas.openxmlformats.org/officeDocument/2006/relationships/hyperlink" Target="https://podminky.urs.cz/item/CS_URS_2022_01/981011414" TargetMode="External" /><Relationship Id="rId20" Type="http://schemas.openxmlformats.org/officeDocument/2006/relationships/hyperlink" Target="https://podminky.urs.cz/item/CS_URS_2022_01/997006002" TargetMode="External" /><Relationship Id="rId21" Type="http://schemas.openxmlformats.org/officeDocument/2006/relationships/hyperlink" Target="https://podminky.urs.cz/item/CS_URS_2022_01/997006004" TargetMode="External" /><Relationship Id="rId22" Type="http://schemas.openxmlformats.org/officeDocument/2006/relationships/hyperlink" Target="https://podminky.urs.cz/item/CS_URS_2022_01/997002511" TargetMode="External" /><Relationship Id="rId23" Type="http://schemas.openxmlformats.org/officeDocument/2006/relationships/hyperlink" Target="https://podminky.urs.cz/item/CS_URS_2022_01/997002611" TargetMode="External" /><Relationship Id="rId24" Type="http://schemas.openxmlformats.org/officeDocument/2006/relationships/hyperlink" Target="https://podminky.urs.cz/item/CS_URS_2022_01/997006519" TargetMode="External" /><Relationship Id="rId25" Type="http://schemas.openxmlformats.org/officeDocument/2006/relationships/hyperlink" Target="https://podminky.urs.cz/item/CS_URS_2022_01/997013603" TargetMode="External" /><Relationship Id="rId26" Type="http://schemas.openxmlformats.org/officeDocument/2006/relationships/hyperlink" Target="https://podminky.urs.cz/item/CS_URS_2022_01/997013635" TargetMode="External" /><Relationship Id="rId27" Type="http://schemas.openxmlformats.org/officeDocument/2006/relationships/hyperlink" Target="https://podminky.urs.cz/item/CS_URS_2022_01/997013804" TargetMode="External" /><Relationship Id="rId28" Type="http://schemas.openxmlformats.org/officeDocument/2006/relationships/hyperlink" Target="https://podminky.urs.cz/item/CS_URS_2022_01/997013811" TargetMode="External" /><Relationship Id="rId29" Type="http://schemas.openxmlformats.org/officeDocument/2006/relationships/hyperlink" Target="https://podminky.urs.cz/item/CS_URS_2022_01/997013821" TargetMode="External" /><Relationship Id="rId30" Type="http://schemas.openxmlformats.org/officeDocument/2006/relationships/hyperlink" Target="https://podminky.urs.cz/item/CS_URS_2022_01/725110811" TargetMode="External" /><Relationship Id="rId31" Type="http://schemas.openxmlformats.org/officeDocument/2006/relationships/hyperlink" Target="https://podminky.urs.cz/item/CS_URS_2022_01/741211823" TargetMode="External" /><Relationship Id="rId32" Type="http://schemas.openxmlformats.org/officeDocument/2006/relationships/hyperlink" Target="https://podminky.urs.cz/item/CS_URS_2022_01/741213843" TargetMode="External" /><Relationship Id="rId33" Type="http://schemas.openxmlformats.org/officeDocument/2006/relationships/hyperlink" Target="https://podminky.urs.cz/item/CS_URS_2022_01/741371871" TargetMode="External" /><Relationship Id="rId34" Type="http://schemas.openxmlformats.org/officeDocument/2006/relationships/hyperlink" Target="https://podminky.urs.cz/item/CS_URS_2022_01/741421811" TargetMode="External" /><Relationship Id="rId35" Type="http://schemas.openxmlformats.org/officeDocument/2006/relationships/hyperlink" Target="https://podminky.urs.cz/item/CS_URS_2022_01/741421831" TargetMode="External" /><Relationship Id="rId36" Type="http://schemas.openxmlformats.org/officeDocument/2006/relationships/hyperlink" Target="https://podminky.urs.cz/item/CS_URS_2022_01/741421843" TargetMode="External" /><Relationship Id="rId37" Type="http://schemas.openxmlformats.org/officeDocument/2006/relationships/hyperlink" Target="https://podminky.urs.cz/item/CS_URS_2022_01/741421851" TargetMode="External" /><Relationship Id="rId38" Type="http://schemas.openxmlformats.org/officeDocument/2006/relationships/hyperlink" Target="https://podminky.urs.cz/item/CS_URS_2022_01/741421863" TargetMode="External" /><Relationship Id="rId39" Type="http://schemas.openxmlformats.org/officeDocument/2006/relationships/hyperlink" Target="https://podminky.urs.cz/item/CS_URS_2022_01/741421873" TargetMode="External" /><Relationship Id="rId40" Type="http://schemas.openxmlformats.org/officeDocument/2006/relationships/hyperlink" Target="https://podminky.urs.cz/item/CS_URS_2022_01/762331812" TargetMode="External" /><Relationship Id="rId41" Type="http://schemas.openxmlformats.org/officeDocument/2006/relationships/hyperlink" Target="https://podminky.urs.cz/item/CS_URS_2022_01/762341811" TargetMode="External" /><Relationship Id="rId42" Type="http://schemas.openxmlformats.org/officeDocument/2006/relationships/hyperlink" Target="https://podminky.urs.cz/item/CS_URS_2022_01/762811811" TargetMode="External" /><Relationship Id="rId43" Type="http://schemas.openxmlformats.org/officeDocument/2006/relationships/hyperlink" Target="https://podminky.urs.cz/item/CS_URS_2022_01/762841812" TargetMode="External" /><Relationship Id="rId44" Type="http://schemas.openxmlformats.org/officeDocument/2006/relationships/hyperlink" Target="https://podminky.urs.cz/item/CS_URS_2022_01/764001821" TargetMode="External" /><Relationship Id="rId45" Type="http://schemas.openxmlformats.org/officeDocument/2006/relationships/hyperlink" Target="https://podminky.urs.cz/item/CS_URS_2022_01/764002801" TargetMode="External" /><Relationship Id="rId46" Type="http://schemas.openxmlformats.org/officeDocument/2006/relationships/hyperlink" Target="https://podminky.urs.cz/item/CS_URS_2022_01/764002841" TargetMode="External" /><Relationship Id="rId47" Type="http://schemas.openxmlformats.org/officeDocument/2006/relationships/hyperlink" Target="https://podminky.urs.cz/item/CS_URS_2022_01/764002851" TargetMode="External" /><Relationship Id="rId48" Type="http://schemas.openxmlformats.org/officeDocument/2006/relationships/hyperlink" Target="https://podminky.urs.cz/item/CS_URS_2022_01/764002881" TargetMode="External" /><Relationship Id="rId49" Type="http://schemas.openxmlformats.org/officeDocument/2006/relationships/hyperlink" Target="https://podminky.urs.cz/item/CS_URS_2022_01/764004801" TargetMode="External" /><Relationship Id="rId50" Type="http://schemas.openxmlformats.org/officeDocument/2006/relationships/hyperlink" Target="https://podminky.urs.cz/item/CS_URS_2022_01/764004861" TargetMode="External" /><Relationship Id="rId51" Type="http://schemas.openxmlformats.org/officeDocument/2006/relationships/hyperlink" Target="https://podminky.urs.cz/item/CS_URS_2022_01/765131803" TargetMode="External" /><Relationship Id="rId52" Type="http://schemas.openxmlformats.org/officeDocument/2006/relationships/hyperlink" Target="https://podminky.urs.cz/item/CS_URS_2022_01/765131823" TargetMode="External" /><Relationship Id="rId53" Type="http://schemas.openxmlformats.org/officeDocument/2006/relationships/hyperlink" Target="https://podminky.urs.cz/item/CS_URS_2022_01/766411821" TargetMode="External" /><Relationship Id="rId54" Type="http://schemas.openxmlformats.org/officeDocument/2006/relationships/hyperlink" Target="https://podminky.urs.cz/item/CS_URS_2022_01/776201812" TargetMode="External" /><Relationship Id="rId55" Type="http://schemas.openxmlformats.org/officeDocument/2006/relationships/hyperlink" Target="https://podminky.urs.cz/item/CS_URS_2022_01/787600802" TargetMode="External" /><Relationship Id="rId56" Type="http://schemas.openxmlformats.org/officeDocument/2006/relationships/hyperlink" Target="https://podminky.urs.cz/item/CS_URS_2022_01/030001000" TargetMode="External" /><Relationship Id="rId57" Type="http://schemas.openxmlformats.org/officeDocument/2006/relationships/hyperlink" Target="https://podminky.urs.cz/item/CS_URS_2022_01/035103001" TargetMode="External" /><Relationship Id="rId5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11101" TargetMode="External" /><Relationship Id="rId2" Type="http://schemas.openxmlformats.org/officeDocument/2006/relationships/hyperlink" Target="https://podminky.urs.cz/item/CS_URS_2022_01/119003223" TargetMode="External" /><Relationship Id="rId3" Type="http://schemas.openxmlformats.org/officeDocument/2006/relationships/hyperlink" Target="https://podminky.urs.cz/item/CS_URS_2022_01/119003224" TargetMode="External" /><Relationship Id="rId4" Type="http://schemas.openxmlformats.org/officeDocument/2006/relationships/hyperlink" Target="https://podminky.urs.cz/item/CS_URS_2022_01/162301501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67151111" TargetMode="External" /><Relationship Id="rId7" Type="http://schemas.openxmlformats.org/officeDocument/2006/relationships/hyperlink" Target="https://podminky.urs.cz/item/CS_URS_2022_01/174111101" TargetMode="External" /><Relationship Id="rId8" Type="http://schemas.openxmlformats.org/officeDocument/2006/relationships/hyperlink" Target="https://podminky.urs.cz/item/CS_URS_2022_01/181111131" TargetMode="External" /><Relationship Id="rId9" Type="http://schemas.openxmlformats.org/officeDocument/2006/relationships/hyperlink" Target="https://podminky.urs.cz/item/CS_URS_2022_01/181411121" TargetMode="External" /><Relationship Id="rId10" Type="http://schemas.openxmlformats.org/officeDocument/2006/relationships/hyperlink" Target="https://podminky.urs.cz/item/CS_URS_2022_01/963042819" TargetMode="External" /><Relationship Id="rId11" Type="http://schemas.openxmlformats.org/officeDocument/2006/relationships/hyperlink" Target="https://podminky.urs.cz/item/CS_URS_2022_01/966080103" TargetMode="External" /><Relationship Id="rId12" Type="http://schemas.openxmlformats.org/officeDocument/2006/relationships/hyperlink" Target="https://podminky.urs.cz/item/CS_URS_2022_01/962032631" TargetMode="External" /><Relationship Id="rId13" Type="http://schemas.openxmlformats.org/officeDocument/2006/relationships/hyperlink" Target="https://podminky.urs.cz/item/CS_URS_2022_01/981011414" TargetMode="External" /><Relationship Id="rId14" Type="http://schemas.openxmlformats.org/officeDocument/2006/relationships/hyperlink" Target="https://podminky.urs.cz/item/CS_URS_2022_01/997006002" TargetMode="External" /><Relationship Id="rId15" Type="http://schemas.openxmlformats.org/officeDocument/2006/relationships/hyperlink" Target="https://podminky.urs.cz/item/CS_URS_2022_01/997013501" TargetMode="External" /><Relationship Id="rId16" Type="http://schemas.openxmlformats.org/officeDocument/2006/relationships/hyperlink" Target="https://podminky.urs.cz/item/CS_URS_2022_01/997013509" TargetMode="External" /><Relationship Id="rId17" Type="http://schemas.openxmlformats.org/officeDocument/2006/relationships/hyperlink" Target="https://podminky.urs.cz/item/CS_URS_2022_01/997013603" TargetMode="External" /><Relationship Id="rId18" Type="http://schemas.openxmlformats.org/officeDocument/2006/relationships/hyperlink" Target="https://podminky.urs.cz/item/CS_URS_2022_01/997013814" TargetMode="External" /><Relationship Id="rId19" Type="http://schemas.openxmlformats.org/officeDocument/2006/relationships/hyperlink" Target="https://podminky.urs.cz/item/CS_URS_2021_01/712300833" TargetMode="External" /><Relationship Id="rId20" Type="http://schemas.openxmlformats.org/officeDocument/2006/relationships/hyperlink" Target="https://podminky.urs.cz/item/CS_URS_2022_01/713140823" TargetMode="External" /><Relationship Id="rId21" Type="http://schemas.openxmlformats.org/officeDocument/2006/relationships/hyperlink" Target="https://podminky.urs.cz/item/CS_URS_2022_01/741211821" TargetMode="External" /><Relationship Id="rId22" Type="http://schemas.openxmlformats.org/officeDocument/2006/relationships/hyperlink" Target="https://podminky.urs.cz/item/CS_URS_2022_01/764002851" TargetMode="External" /><Relationship Id="rId23" Type="http://schemas.openxmlformats.org/officeDocument/2006/relationships/hyperlink" Target="https://podminky.urs.cz/item/CS_URS_2022_01/764002871" TargetMode="External" /><Relationship Id="rId24" Type="http://schemas.openxmlformats.org/officeDocument/2006/relationships/hyperlink" Target="https://podminky.urs.cz/item/CS_URS_2022_01/764004801" TargetMode="External" /><Relationship Id="rId25" Type="http://schemas.openxmlformats.org/officeDocument/2006/relationships/hyperlink" Target="https://podminky.urs.cz/item/CS_URS_2022_01/764004861" TargetMode="External" /><Relationship Id="rId26" Type="http://schemas.openxmlformats.org/officeDocument/2006/relationships/hyperlink" Target="https://podminky.urs.cz/item/CS_URS_2022_01/766622832" TargetMode="External" /><Relationship Id="rId27" Type="http://schemas.openxmlformats.org/officeDocument/2006/relationships/hyperlink" Target="https://podminky.urs.cz/item/CS_URS_2022_01/766622833" TargetMode="External" /><Relationship Id="rId28" Type="http://schemas.openxmlformats.org/officeDocument/2006/relationships/hyperlink" Target="https://podminky.urs.cz/item/CS_URS_2022_01/767996702" TargetMode="External" /><Relationship Id="rId29" Type="http://schemas.openxmlformats.org/officeDocument/2006/relationships/hyperlink" Target="https://podminky.urs.cz/item/CS_URS_2022_01/776201811" TargetMode="External" /><Relationship Id="rId30" Type="http://schemas.openxmlformats.org/officeDocument/2006/relationships/hyperlink" Target="https://podminky.urs.cz/item/CS_URS_2022_01/030001000" TargetMode="External" /><Relationship Id="rId31" Type="http://schemas.openxmlformats.org/officeDocument/2006/relationships/hyperlink" Target="https://podminky.urs.cz/item/CS_URS_2022_01/035103001" TargetMode="External" /><Relationship Id="rId3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11101" TargetMode="External" /><Relationship Id="rId2" Type="http://schemas.openxmlformats.org/officeDocument/2006/relationships/hyperlink" Target="https://podminky.urs.cz/item/CS_URS_2022_01/112101101" TargetMode="External" /><Relationship Id="rId3" Type="http://schemas.openxmlformats.org/officeDocument/2006/relationships/hyperlink" Target="https://podminky.urs.cz/item/CS_URS_2022_01/112251101" TargetMode="External" /><Relationship Id="rId4" Type="http://schemas.openxmlformats.org/officeDocument/2006/relationships/hyperlink" Target="https://podminky.urs.cz/item/CS_URS_2022_01/162301501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67151111" TargetMode="External" /><Relationship Id="rId7" Type="http://schemas.openxmlformats.org/officeDocument/2006/relationships/hyperlink" Target="https://podminky.urs.cz/item/CS_URS_2022_01/174111101" TargetMode="External" /><Relationship Id="rId8" Type="http://schemas.openxmlformats.org/officeDocument/2006/relationships/hyperlink" Target="https://podminky.urs.cz/item/CS_URS_2022_01/181151331" TargetMode="External" /><Relationship Id="rId9" Type="http://schemas.openxmlformats.org/officeDocument/2006/relationships/hyperlink" Target="https://podminky.urs.cz/item/CS_URS_2022_01/181006112" TargetMode="External" /><Relationship Id="rId10" Type="http://schemas.openxmlformats.org/officeDocument/2006/relationships/hyperlink" Target="https://podminky.urs.cz/item/CS_URS_2022_01/181006115" TargetMode="External" /><Relationship Id="rId11" Type="http://schemas.openxmlformats.org/officeDocument/2006/relationships/hyperlink" Target="https://podminky.urs.cz/item/CS_URS_2022_01/181411121" TargetMode="External" /><Relationship Id="rId12" Type="http://schemas.openxmlformats.org/officeDocument/2006/relationships/hyperlink" Target="https://podminky.urs.cz/item/CS_URS_2022_01/962032231" TargetMode="External" /><Relationship Id="rId13" Type="http://schemas.openxmlformats.org/officeDocument/2006/relationships/hyperlink" Target="https://podminky.urs.cz/item/CS_URS_2022_01/962032631" TargetMode="External" /><Relationship Id="rId14" Type="http://schemas.openxmlformats.org/officeDocument/2006/relationships/hyperlink" Target="https://podminky.urs.cz/item/CS_URS_2022_01/962081131" TargetMode="External" /><Relationship Id="rId15" Type="http://schemas.openxmlformats.org/officeDocument/2006/relationships/hyperlink" Target="https://podminky.urs.cz/item/CS_URS_2022_01/966062111" TargetMode="External" /><Relationship Id="rId16" Type="http://schemas.openxmlformats.org/officeDocument/2006/relationships/hyperlink" Target="https://podminky.urs.cz/item/CS_URS_2022_01/966071822" TargetMode="External" /><Relationship Id="rId17" Type="http://schemas.openxmlformats.org/officeDocument/2006/relationships/hyperlink" Target="https://podminky.urs.cz/item/CS_URS_2022_01/968062356" TargetMode="External" /><Relationship Id="rId18" Type="http://schemas.openxmlformats.org/officeDocument/2006/relationships/hyperlink" Target="https://podminky.urs.cz/item/CS_URS_2022_01/968062455" TargetMode="External" /><Relationship Id="rId19" Type="http://schemas.openxmlformats.org/officeDocument/2006/relationships/hyperlink" Target="https://podminky.urs.cz/item/CS_URS_2022_01/981011111" TargetMode="External" /><Relationship Id="rId20" Type="http://schemas.openxmlformats.org/officeDocument/2006/relationships/hyperlink" Target="https://podminky.urs.cz/item/CS_URS_2022_01/981011313" TargetMode="External" /><Relationship Id="rId21" Type="http://schemas.openxmlformats.org/officeDocument/2006/relationships/hyperlink" Target="https://podminky.urs.cz/item/CS_URS_2022_01/997006002" TargetMode="External" /><Relationship Id="rId22" Type="http://schemas.openxmlformats.org/officeDocument/2006/relationships/hyperlink" Target="https://podminky.urs.cz/item/CS_URS_2022_01/997006004" TargetMode="External" /><Relationship Id="rId23" Type="http://schemas.openxmlformats.org/officeDocument/2006/relationships/hyperlink" Target="https://podminky.urs.cz/item/CS_URS_2022_01/997006512" TargetMode="External" /><Relationship Id="rId24" Type="http://schemas.openxmlformats.org/officeDocument/2006/relationships/hyperlink" Target="https://podminky.urs.cz/item/CS_URS_2022_01/997006519" TargetMode="External" /><Relationship Id="rId25" Type="http://schemas.openxmlformats.org/officeDocument/2006/relationships/hyperlink" Target="https://podminky.urs.cz/item/CS_URS_2022_01/997013603" TargetMode="External" /><Relationship Id="rId26" Type="http://schemas.openxmlformats.org/officeDocument/2006/relationships/hyperlink" Target="https://podminky.urs.cz/item/CS_URS_2022_01/997013635" TargetMode="External" /><Relationship Id="rId27" Type="http://schemas.openxmlformats.org/officeDocument/2006/relationships/hyperlink" Target="https://podminky.urs.cz/item/CS_URS_2022_01/997013804" TargetMode="External" /><Relationship Id="rId28" Type="http://schemas.openxmlformats.org/officeDocument/2006/relationships/hyperlink" Target="https://podminky.urs.cz/item/CS_URS_2022_01/997013811" TargetMode="External" /><Relationship Id="rId29" Type="http://schemas.openxmlformats.org/officeDocument/2006/relationships/hyperlink" Target="https://podminky.urs.cz/item/CS_URS_2022_01/997013814" TargetMode="External" /><Relationship Id="rId30" Type="http://schemas.openxmlformats.org/officeDocument/2006/relationships/hyperlink" Target="https://podminky.urs.cz/item/CS_URS_2022_01/997013821" TargetMode="External" /><Relationship Id="rId31" Type="http://schemas.openxmlformats.org/officeDocument/2006/relationships/hyperlink" Target="https://podminky.urs.cz/item/CS_URS_2022_01/712363801" TargetMode="External" /><Relationship Id="rId32" Type="http://schemas.openxmlformats.org/officeDocument/2006/relationships/hyperlink" Target="https://podminky.urs.cz/item/CS_URS_2022_01/725210821" TargetMode="External" /><Relationship Id="rId33" Type="http://schemas.openxmlformats.org/officeDocument/2006/relationships/hyperlink" Target="https://podminky.urs.cz/item/CS_URS_2022_01/725220842" TargetMode="External" /><Relationship Id="rId34" Type="http://schemas.openxmlformats.org/officeDocument/2006/relationships/hyperlink" Target="https://podminky.urs.cz/item/CS_URS_2022_01/741211823" TargetMode="External" /><Relationship Id="rId35" Type="http://schemas.openxmlformats.org/officeDocument/2006/relationships/hyperlink" Target="https://podminky.urs.cz/item/CS_URS_2022_01/741213813" TargetMode="External" /><Relationship Id="rId36" Type="http://schemas.openxmlformats.org/officeDocument/2006/relationships/hyperlink" Target="https://podminky.urs.cz/item/CS_URS_2022_01/762331812" TargetMode="External" /><Relationship Id="rId37" Type="http://schemas.openxmlformats.org/officeDocument/2006/relationships/hyperlink" Target="https://podminky.urs.cz/item/CS_URS_2022_01/762341811" TargetMode="External" /><Relationship Id="rId38" Type="http://schemas.openxmlformats.org/officeDocument/2006/relationships/hyperlink" Target="https://podminky.urs.cz/item/CS_URS_2022_01/762522811" TargetMode="External" /><Relationship Id="rId39" Type="http://schemas.openxmlformats.org/officeDocument/2006/relationships/hyperlink" Target="https://podminky.urs.cz/item/CS_URS_2022_01/762811811" TargetMode="External" /><Relationship Id="rId40" Type="http://schemas.openxmlformats.org/officeDocument/2006/relationships/hyperlink" Target="https://podminky.urs.cz/item/CS_URS_2022_01/762822820" TargetMode="External" /><Relationship Id="rId41" Type="http://schemas.openxmlformats.org/officeDocument/2006/relationships/hyperlink" Target="https://podminky.urs.cz/item/CS_URS_2022_01/762841812" TargetMode="External" /><Relationship Id="rId42" Type="http://schemas.openxmlformats.org/officeDocument/2006/relationships/hyperlink" Target="https://podminky.urs.cz/item/CS_URS_2022_01/764001821" TargetMode="External" /><Relationship Id="rId43" Type="http://schemas.openxmlformats.org/officeDocument/2006/relationships/hyperlink" Target="https://podminky.urs.cz/item/CS_URS_2022_01/764002801" TargetMode="External" /><Relationship Id="rId44" Type="http://schemas.openxmlformats.org/officeDocument/2006/relationships/hyperlink" Target="https://podminky.urs.cz/item/CS_URS_2022_01/764002851" TargetMode="External" /><Relationship Id="rId45" Type="http://schemas.openxmlformats.org/officeDocument/2006/relationships/hyperlink" Target="https://podminky.urs.cz/item/CS_URS_2022_01/764002871" TargetMode="External" /><Relationship Id="rId46" Type="http://schemas.openxmlformats.org/officeDocument/2006/relationships/hyperlink" Target="https://podminky.urs.cz/item/CS_URS_2022_01/764004801" TargetMode="External" /><Relationship Id="rId47" Type="http://schemas.openxmlformats.org/officeDocument/2006/relationships/hyperlink" Target="https://podminky.urs.cz/item/CS_URS_2022_01/764004861" TargetMode="External" /><Relationship Id="rId48" Type="http://schemas.openxmlformats.org/officeDocument/2006/relationships/hyperlink" Target="https://podminky.urs.cz/item/CS_URS_2022_01/765131803" TargetMode="External" /><Relationship Id="rId49" Type="http://schemas.openxmlformats.org/officeDocument/2006/relationships/hyperlink" Target="https://podminky.urs.cz/item/CS_URS_2022_01/765161801" TargetMode="External" /><Relationship Id="rId50" Type="http://schemas.openxmlformats.org/officeDocument/2006/relationships/hyperlink" Target="https://podminky.urs.cz/item/CS_URS_2022_01/767871810" TargetMode="External" /><Relationship Id="rId51" Type="http://schemas.openxmlformats.org/officeDocument/2006/relationships/hyperlink" Target="https://podminky.urs.cz/item/CS_URS_2022_01/787700802" TargetMode="External" /><Relationship Id="rId52" Type="http://schemas.openxmlformats.org/officeDocument/2006/relationships/hyperlink" Target="https://podminky.urs.cz/item/CS_URS_2022_01/030001000" TargetMode="External" /><Relationship Id="rId53" Type="http://schemas.openxmlformats.org/officeDocument/2006/relationships/hyperlink" Target="https://podminky.urs.cz/item/CS_URS_2022_01/034203000" TargetMode="External" /><Relationship Id="rId54" Type="http://schemas.openxmlformats.org/officeDocument/2006/relationships/hyperlink" Target="https://podminky.urs.cz/item/CS_URS_2022_01/035103001" TargetMode="External" /><Relationship Id="rId55" Type="http://schemas.openxmlformats.org/officeDocument/2006/relationships/hyperlink" Target="https://podminky.urs.cz/item/CS_URS_2022_01/062002000" TargetMode="External" /><Relationship Id="rId5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11101" TargetMode="External" /><Relationship Id="rId2" Type="http://schemas.openxmlformats.org/officeDocument/2006/relationships/hyperlink" Target="https://podminky.urs.cz/item/CS_URS_2022_01/111211101" TargetMode="External" /><Relationship Id="rId3" Type="http://schemas.openxmlformats.org/officeDocument/2006/relationships/hyperlink" Target="https://podminky.urs.cz/item/CS_URS_2022_01/162301501" TargetMode="External" /><Relationship Id="rId4" Type="http://schemas.openxmlformats.org/officeDocument/2006/relationships/hyperlink" Target="https://podminky.urs.cz/item/CS_URS_2022_01/119003223" TargetMode="External" /><Relationship Id="rId5" Type="http://schemas.openxmlformats.org/officeDocument/2006/relationships/hyperlink" Target="https://podminky.urs.cz/item/CS_URS_2022_01/119003224" TargetMode="External" /><Relationship Id="rId6" Type="http://schemas.openxmlformats.org/officeDocument/2006/relationships/hyperlink" Target="https://podminky.urs.cz/item/CS_URS_2022_01/162751117" TargetMode="External" /><Relationship Id="rId7" Type="http://schemas.openxmlformats.org/officeDocument/2006/relationships/hyperlink" Target="https://podminky.urs.cz/item/CS_URS_2022_01/167151111" TargetMode="External" /><Relationship Id="rId8" Type="http://schemas.openxmlformats.org/officeDocument/2006/relationships/hyperlink" Target="https://podminky.urs.cz/item/CS_URS_2022_01/174111101" TargetMode="External" /><Relationship Id="rId9" Type="http://schemas.openxmlformats.org/officeDocument/2006/relationships/hyperlink" Target="https://podminky.urs.cz/item/CS_URS_2022_01/181111131" TargetMode="External" /><Relationship Id="rId10" Type="http://schemas.openxmlformats.org/officeDocument/2006/relationships/hyperlink" Target="https://podminky.urs.cz/item/CS_URS_2022_01/181006112" TargetMode="External" /><Relationship Id="rId11" Type="http://schemas.openxmlformats.org/officeDocument/2006/relationships/hyperlink" Target="https://podminky.urs.cz/item/CS_URS_2022_01/181006115" TargetMode="External" /><Relationship Id="rId12" Type="http://schemas.openxmlformats.org/officeDocument/2006/relationships/hyperlink" Target="https://podminky.urs.cz/item/CS_URS_2022_01/181411121" TargetMode="External" /><Relationship Id="rId13" Type="http://schemas.openxmlformats.org/officeDocument/2006/relationships/hyperlink" Target="https://podminky.urs.cz/item/CS_URS_2022_01/962032631" TargetMode="External" /><Relationship Id="rId14" Type="http://schemas.openxmlformats.org/officeDocument/2006/relationships/hyperlink" Target="https://podminky.urs.cz/item/CS_URS_2022_01/963042819" TargetMode="External" /><Relationship Id="rId15" Type="http://schemas.openxmlformats.org/officeDocument/2006/relationships/hyperlink" Target="https://podminky.urs.cz/item/CS_URS_2022_01/968062244" TargetMode="External" /><Relationship Id="rId16" Type="http://schemas.openxmlformats.org/officeDocument/2006/relationships/hyperlink" Target="https://podminky.urs.cz/item/CS_URS_2022_01/968062245" TargetMode="External" /><Relationship Id="rId17" Type="http://schemas.openxmlformats.org/officeDocument/2006/relationships/hyperlink" Target="https://podminky.urs.cz/item/CS_URS_2022_01/968062246" TargetMode="External" /><Relationship Id="rId18" Type="http://schemas.openxmlformats.org/officeDocument/2006/relationships/hyperlink" Target="https://podminky.urs.cz/item/CS_URS_2022_01/968062455" TargetMode="External" /><Relationship Id="rId19" Type="http://schemas.openxmlformats.org/officeDocument/2006/relationships/hyperlink" Target="https://podminky.urs.cz/item/CS_URS_2022_01/981011313" TargetMode="External" /><Relationship Id="rId20" Type="http://schemas.openxmlformats.org/officeDocument/2006/relationships/hyperlink" Target="https://podminky.urs.cz/item/CS_URS_2022_01/997006002" TargetMode="External" /><Relationship Id="rId21" Type="http://schemas.openxmlformats.org/officeDocument/2006/relationships/hyperlink" Target="https://podminky.urs.cz/item/CS_URS_2022_01/997006511" TargetMode="External" /><Relationship Id="rId22" Type="http://schemas.openxmlformats.org/officeDocument/2006/relationships/hyperlink" Target="https://podminky.urs.cz/item/CS_URS_2022_01/997006519" TargetMode="External" /><Relationship Id="rId23" Type="http://schemas.openxmlformats.org/officeDocument/2006/relationships/hyperlink" Target="https://podminky.urs.cz/item/CS_URS_2022_01/997013603" TargetMode="External" /><Relationship Id="rId24" Type="http://schemas.openxmlformats.org/officeDocument/2006/relationships/hyperlink" Target="https://podminky.urs.cz/item/CS_URS_2022_01/997013635" TargetMode="External" /><Relationship Id="rId25" Type="http://schemas.openxmlformats.org/officeDocument/2006/relationships/hyperlink" Target="https://podminky.urs.cz/item/CS_URS_2022_01/997013804" TargetMode="External" /><Relationship Id="rId26" Type="http://schemas.openxmlformats.org/officeDocument/2006/relationships/hyperlink" Target="https://podminky.urs.cz/item/CS_URS_2022_01/997013811" TargetMode="External" /><Relationship Id="rId27" Type="http://schemas.openxmlformats.org/officeDocument/2006/relationships/hyperlink" Target="https://podminky.urs.cz/item/CS_URS_2022_01/997013814" TargetMode="External" /><Relationship Id="rId28" Type="http://schemas.openxmlformats.org/officeDocument/2006/relationships/hyperlink" Target="https://podminky.urs.cz/item/CS_URS_2022_01/725110812" TargetMode="External" /><Relationship Id="rId29" Type="http://schemas.openxmlformats.org/officeDocument/2006/relationships/hyperlink" Target="https://podminky.urs.cz/item/CS_URS_2022_01/741211813" TargetMode="External" /><Relationship Id="rId30" Type="http://schemas.openxmlformats.org/officeDocument/2006/relationships/hyperlink" Target="https://podminky.urs.cz/item/CS_URS_2022_01/741211827" TargetMode="External" /><Relationship Id="rId31" Type="http://schemas.openxmlformats.org/officeDocument/2006/relationships/hyperlink" Target="https://podminky.urs.cz/item/CS_URS_2022_01/741213813" TargetMode="External" /><Relationship Id="rId32" Type="http://schemas.openxmlformats.org/officeDocument/2006/relationships/hyperlink" Target="https://podminky.urs.cz/item/CS_URS_2022_01/741371823" TargetMode="External" /><Relationship Id="rId33" Type="http://schemas.openxmlformats.org/officeDocument/2006/relationships/hyperlink" Target="https://podminky.urs.cz/item/CS_URS_2022_01/741371861" TargetMode="External" /><Relationship Id="rId34" Type="http://schemas.openxmlformats.org/officeDocument/2006/relationships/hyperlink" Target="https://podminky.urs.cz/item/CS_URS_2022_01/762341811" TargetMode="External" /><Relationship Id="rId35" Type="http://schemas.openxmlformats.org/officeDocument/2006/relationships/hyperlink" Target="https://podminky.urs.cz/item/CS_URS_2022_01/762822820" TargetMode="External" /><Relationship Id="rId36" Type="http://schemas.openxmlformats.org/officeDocument/2006/relationships/hyperlink" Target="https://podminky.urs.cz/item/CS_URS_2022_01/762841811" TargetMode="External" /><Relationship Id="rId37" Type="http://schemas.openxmlformats.org/officeDocument/2006/relationships/hyperlink" Target="https://podminky.urs.cz/item/CS_URS_2022_01/762841812" TargetMode="External" /><Relationship Id="rId38" Type="http://schemas.openxmlformats.org/officeDocument/2006/relationships/hyperlink" Target="https://podminky.urs.cz/item/CS_URS_2022_01/764001821" TargetMode="External" /><Relationship Id="rId39" Type="http://schemas.openxmlformats.org/officeDocument/2006/relationships/hyperlink" Target="https://podminky.urs.cz/item/CS_URS_2022_01/764002801" TargetMode="External" /><Relationship Id="rId40" Type="http://schemas.openxmlformats.org/officeDocument/2006/relationships/hyperlink" Target="https://podminky.urs.cz/item/CS_URS_2022_01/764002851" TargetMode="External" /><Relationship Id="rId41" Type="http://schemas.openxmlformats.org/officeDocument/2006/relationships/hyperlink" Target="https://podminky.urs.cz/item/CS_URS_2022_01/764002881" TargetMode="External" /><Relationship Id="rId42" Type="http://schemas.openxmlformats.org/officeDocument/2006/relationships/hyperlink" Target="https://podminky.urs.cz/item/CS_URS_2022_01/764004801" TargetMode="External" /><Relationship Id="rId43" Type="http://schemas.openxmlformats.org/officeDocument/2006/relationships/hyperlink" Target="https://podminky.urs.cz/item/CS_URS_2022_01/764004861" TargetMode="External" /><Relationship Id="rId44" Type="http://schemas.openxmlformats.org/officeDocument/2006/relationships/hyperlink" Target="https://podminky.urs.cz/item/CS_URS_2022_01/767893816" TargetMode="External" /><Relationship Id="rId45" Type="http://schemas.openxmlformats.org/officeDocument/2006/relationships/hyperlink" Target="https://podminky.urs.cz/item/CS_URS_2022_01/776201812" TargetMode="External" /><Relationship Id="rId46" Type="http://schemas.openxmlformats.org/officeDocument/2006/relationships/hyperlink" Target="https://podminky.urs.cz/item/CS_URS_2022_01/787600801" TargetMode="External" /><Relationship Id="rId47" Type="http://schemas.openxmlformats.org/officeDocument/2006/relationships/hyperlink" Target="https://podminky.urs.cz/item/CS_URS_2022_01/787600802" TargetMode="External" /><Relationship Id="rId48" Type="http://schemas.openxmlformats.org/officeDocument/2006/relationships/hyperlink" Target="https://podminky.urs.cz/item/CS_URS_2022_01/030001000" TargetMode="External" /><Relationship Id="rId49" Type="http://schemas.openxmlformats.org/officeDocument/2006/relationships/hyperlink" Target="https://podminky.urs.cz/item/CS_URS_2022_01/072002000" TargetMode="External" /><Relationship Id="rId50" Type="http://schemas.openxmlformats.org/officeDocument/2006/relationships/hyperlink" Target="https://podminky.urs.cz/item/CS_URS_2022_01/035103001" TargetMode="External" /><Relationship Id="rId5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2022_06_07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Hradecko demolice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7. 6. 2022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50.2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ROUND(SUM(AG96:AG100),2)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ROUND(SUM(AS96:AS100),2)</f>
        <v>0</v>
      </c>
      <c r="AT95" s="128">
        <f>ROUND(SUM(AV95:AW95),2)</f>
        <v>0</v>
      </c>
      <c r="AU95" s="129">
        <f>ROUND(SUM(AU96:AU100),5)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ROUND(SUM(AZ96:AZ100),2)</f>
        <v>0</v>
      </c>
      <c r="BA95" s="128">
        <f>ROUND(SUM(BA96:BA100),2)</f>
        <v>0</v>
      </c>
      <c r="BB95" s="128">
        <f>ROUND(SUM(BB96:BB100),2)</f>
        <v>0</v>
      </c>
      <c r="BC95" s="128">
        <f>ROUND(SUM(BC96:BC100),2)</f>
        <v>0</v>
      </c>
      <c r="BD95" s="130">
        <f>ROUND(SUM(BD96:BD100),2)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84</v>
      </c>
      <c r="F96" s="134"/>
      <c r="G96" s="134"/>
      <c r="H96" s="134"/>
      <c r="I96" s="134"/>
      <c r="J96" s="133"/>
      <c r="K96" s="134" t="s">
        <v>85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'010 - Malé Svatoňovice - 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86</v>
      </c>
      <c r="AR96" s="72"/>
      <c r="AS96" s="137">
        <v>0</v>
      </c>
      <c r="AT96" s="138">
        <f>ROUND(SUM(AV96:AW96),2)</f>
        <v>0</v>
      </c>
      <c r="AU96" s="139">
        <f>'010 - Malé Svatoňovice - ...'!P138</f>
        <v>0</v>
      </c>
      <c r="AV96" s="138">
        <f>'010 - Malé Svatoňovice - ...'!J35</f>
        <v>0</v>
      </c>
      <c r="AW96" s="138">
        <f>'010 - Malé Svatoňovice - ...'!J36</f>
        <v>0</v>
      </c>
      <c r="AX96" s="138">
        <f>'010 - Malé Svatoňovice - ...'!J37</f>
        <v>0</v>
      </c>
      <c r="AY96" s="138">
        <f>'010 - Malé Svatoňovice - ...'!J38</f>
        <v>0</v>
      </c>
      <c r="AZ96" s="138">
        <f>'010 - Malé Svatoňovice - ...'!F35</f>
        <v>0</v>
      </c>
      <c r="BA96" s="138">
        <f>'010 - Malé Svatoňovice - ...'!F36</f>
        <v>0</v>
      </c>
      <c r="BB96" s="138">
        <f>'010 - Malé Svatoňovice - ...'!F37</f>
        <v>0</v>
      </c>
      <c r="BC96" s="138">
        <f>'010 - Malé Svatoňovice - ...'!F38</f>
        <v>0</v>
      </c>
      <c r="BD96" s="140">
        <f>'010 - Malé Svatoňovice - ...'!F39</f>
        <v>0</v>
      </c>
      <c r="BE96" s="4"/>
      <c r="BT96" s="141" t="s">
        <v>82</v>
      </c>
      <c r="BV96" s="141" t="s">
        <v>75</v>
      </c>
      <c r="BW96" s="141" t="s">
        <v>87</v>
      </c>
      <c r="BX96" s="141" t="s">
        <v>81</v>
      </c>
      <c r="CL96" s="141" t="s">
        <v>1</v>
      </c>
    </row>
    <row r="97" s="4" customFormat="1" ht="16.5" customHeight="1">
      <c r="A97" s="132" t="s">
        <v>83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'011 - Václavice st. I'!J32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86</v>
      </c>
      <c r="AR97" s="72"/>
      <c r="AS97" s="137">
        <v>0</v>
      </c>
      <c r="AT97" s="138">
        <f>ROUND(SUM(AV97:AW97),2)</f>
        <v>0</v>
      </c>
      <c r="AU97" s="139">
        <f>'011 - Václavice st. I'!P137</f>
        <v>0</v>
      </c>
      <c r="AV97" s="138">
        <f>'011 - Václavice st. I'!J35</f>
        <v>0</v>
      </c>
      <c r="AW97" s="138">
        <f>'011 - Václavice st. I'!J36</f>
        <v>0</v>
      </c>
      <c r="AX97" s="138">
        <f>'011 - Václavice st. I'!J37</f>
        <v>0</v>
      </c>
      <c r="AY97" s="138">
        <f>'011 - Václavice st. I'!J38</f>
        <v>0</v>
      </c>
      <c r="AZ97" s="138">
        <f>'011 - Václavice st. I'!F35</f>
        <v>0</v>
      </c>
      <c r="BA97" s="138">
        <f>'011 - Václavice st. I'!F36</f>
        <v>0</v>
      </c>
      <c r="BB97" s="138">
        <f>'011 - Václavice st. I'!F37</f>
        <v>0</v>
      </c>
      <c r="BC97" s="138">
        <f>'011 - Václavice st. I'!F38</f>
        <v>0</v>
      </c>
      <c r="BD97" s="140">
        <f>'011 - Václavice st. I'!F39</f>
        <v>0</v>
      </c>
      <c r="BE97" s="4"/>
      <c r="BT97" s="141" t="s">
        <v>82</v>
      </c>
      <c r="BV97" s="141" t="s">
        <v>75</v>
      </c>
      <c r="BW97" s="141" t="s">
        <v>90</v>
      </c>
      <c r="BX97" s="141" t="s">
        <v>81</v>
      </c>
      <c r="CL97" s="141" t="s">
        <v>1</v>
      </c>
    </row>
    <row r="98" s="4" customFormat="1" ht="16.5" customHeight="1">
      <c r="A98" s="132" t="s">
        <v>83</v>
      </c>
      <c r="B98" s="70"/>
      <c r="C98" s="133"/>
      <c r="D98" s="133"/>
      <c r="E98" s="134" t="s">
        <v>91</v>
      </c>
      <c r="F98" s="134"/>
      <c r="G98" s="134"/>
      <c r="H98" s="134"/>
      <c r="I98" s="134"/>
      <c r="J98" s="133"/>
      <c r="K98" s="134" t="s">
        <v>92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'012 - Václavice st. II'!J32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86</v>
      </c>
      <c r="AR98" s="72"/>
      <c r="AS98" s="137">
        <v>0</v>
      </c>
      <c r="AT98" s="138">
        <f>ROUND(SUM(AV98:AW98),2)</f>
        <v>0</v>
      </c>
      <c r="AU98" s="139">
        <f>'012 - Václavice st. II'!P136</f>
        <v>0</v>
      </c>
      <c r="AV98" s="138">
        <f>'012 - Václavice st. II'!J35</f>
        <v>0</v>
      </c>
      <c r="AW98" s="138">
        <f>'012 - Václavice st. II'!J36</f>
        <v>0</v>
      </c>
      <c r="AX98" s="138">
        <f>'012 - Václavice st. II'!J37</f>
        <v>0</v>
      </c>
      <c r="AY98" s="138">
        <f>'012 - Václavice st. II'!J38</f>
        <v>0</v>
      </c>
      <c r="AZ98" s="138">
        <f>'012 - Václavice st. II'!F35</f>
        <v>0</v>
      </c>
      <c r="BA98" s="138">
        <f>'012 - Václavice st. II'!F36</f>
        <v>0</v>
      </c>
      <c r="BB98" s="138">
        <f>'012 - Václavice st. II'!F37</f>
        <v>0</v>
      </c>
      <c r="BC98" s="138">
        <f>'012 - Václavice st. II'!F38</f>
        <v>0</v>
      </c>
      <c r="BD98" s="140">
        <f>'012 - Václavice st. II'!F39</f>
        <v>0</v>
      </c>
      <c r="BE98" s="4"/>
      <c r="BT98" s="141" t="s">
        <v>82</v>
      </c>
      <c r="BV98" s="141" t="s">
        <v>75</v>
      </c>
      <c r="BW98" s="141" t="s">
        <v>93</v>
      </c>
      <c r="BX98" s="141" t="s">
        <v>81</v>
      </c>
      <c r="CL98" s="141" t="s">
        <v>1</v>
      </c>
    </row>
    <row r="99" s="4" customFormat="1" ht="16.5" customHeight="1">
      <c r="A99" s="132" t="s">
        <v>83</v>
      </c>
      <c r="B99" s="70"/>
      <c r="C99" s="133"/>
      <c r="D99" s="133"/>
      <c r="E99" s="134" t="s">
        <v>94</v>
      </c>
      <c r="F99" s="134"/>
      <c r="G99" s="134"/>
      <c r="H99" s="134"/>
      <c r="I99" s="134"/>
      <c r="J99" s="133"/>
      <c r="K99" s="134" t="s">
        <v>95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'028 - Třebovice - strážní...'!J32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86</v>
      </c>
      <c r="AR99" s="72"/>
      <c r="AS99" s="137">
        <v>0</v>
      </c>
      <c r="AT99" s="138">
        <f>ROUND(SUM(AV99:AW99),2)</f>
        <v>0</v>
      </c>
      <c r="AU99" s="139">
        <f>'028 - Třebovice - strážní...'!P138</f>
        <v>0</v>
      </c>
      <c r="AV99" s="138">
        <f>'028 - Třebovice - strážní...'!J35</f>
        <v>0</v>
      </c>
      <c r="AW99" s="138">
        <f>'028 - Třebovice - strážní...'!J36</f>
        <v>0</v>
      </c>
      <c r="AX99" s="138">
        <f>'028 - Třebovice - strážní...'!J37</f>
        <v>0</v>
      </c>
      <c r="AY99" s="138">
        <f>'028 - Třebovice - strážní...'!J38</f>
        <v>0</v>
      </c>
      <c r="AZ99" s="138">
        <f>'028 - Třebovice - strážní...'!F35</f>
        <v>0</v>
      </c>
      <c r="BA99" s="138">
        <f>'028 - Třebovice - strážní...'!F36</f>
        <v>0</v>
      </c>
      <c r="BB99" s="138">
        <f>'028 - Třebovice - strážní...'!F37</f>
        <v>0</v>
      </c>
      <c r="BC99" s="138">
        <f>'028 - Třebovice - strážní...'!F38</f>
        <v>0</v>
      </c>
      <c r="BD99" s="140">
        <f>'028 - Třebovice - strážní...'!F39</f>
        <v>0</v>
      </c>
      <c r="BE99" s="4"/>
      <c r="BT99" s="141" t="s">
        <v>82</v>
      </c>
      <c r="BV99" s="141" t="s">
        <v>75</v>
      </c>
      <c r="BW99" s="141" t="s">
        <v>96</v>
      </c>
      <c r="BX99" s="141" t="s">
        <v>81</v>
      </c>
      <c r="CL99" s="141" t="s">
        <v>1</v>
      </c>
    </row>
    <row r="100" s="4" customFormat="1" ht="16.5" customHeight="1">
      <c r="A100" s="132" t="s">
        <v>83</v>
      </c>
      <c r="B100" s="70"/>
      <c r="C100" s="133"/>
      <c r="D100" s="133"/>
      <c r="E100" s="134" t="s">
        <v>97</v>
      </c>
      <c r="F100" s="134"/>
      <c r="G100" s="134"/>
      <c r="H100" s="134"/>
      <c r="I100" s="134"/>
      <c r="J100" s="133"/>
      <c r="K100" s="134" t="s">
        <v>98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'029 - Slatiňany - stavědlo 2'!J32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86</v>
      </c>
      <c r="AR100" s="72"/>
      <c r="AS100" s="142">
        <v>0</v>
      </c>
      <c r="AT100" s="143">
        <f>ROUND(SUM(AV100:AW100),2)</f>
        <v>0</v>
      </c>
      <c r="AU100" s="144">
        <f>'029 - Slatiňany - stavědlo 2'!P136</f>
        <v>0</v>
      </c>
      <c r="AV100" s="143">
        <f>'029 - Slatiňany - stavědlo 2'!J35</f>
        <v>0</v>
      </c>
      <c r="AW100" s="143">
        <f>'029 - Slatiňany - stavědlo 2'!J36</f>
        <v>0</v>
      </c>
      <c r="AX100" s="143">
        <f>'029 - Slatiňany - stavědlo 2'!J37</f>
        <v>0</v>
      </c>
      <c r="AY100" s="143">
        <f>'029 - Slatiňany - stavědlo 2'!J38</f>
        <v>0</v>
      </c>
      <c r="AZ100" s="143">
        <f>'029 - Slatiňany - stavědlo 2'!F35</f>
        <v>0</v>
      </c>
      <c r="BA100" s="143">
        <f>'029 - Slatiňany - stavědlo 2'!F36</f>
        <v>0</v>
      </c>
      <c r="BB100" s="143">
        <f>'029 - Slatiňany - stavědlo 2'!F37</f>
        <v>0</v>
      </c>
      <c r="BC100" s="143">
        <f>'029 - Slatiňany - stavědlo 2'!F38</f>
        <v>0</v>
      </c>
      <c r="BD100" s="145">
        <f>'029 - Slatiňany - stavědlo 2'!F39</f>
        <v>0</v>
      </c>
      <c r="BE100" s="4"/>
      <c r="BT100" s="141" t="s">
        <v>82</v>
      </c>
      <c r="BV100" s="141" t="s">
        <v>75</v>
      </c>
      <c r="BW100" s="141" t="s">
        <v>99</v>
      </c>
      <c r="BX100" s="141" t="s">
        <v>81</v>
      </c>
      <c r="CL100" s="141" t="s">
        <v>1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CYj5B3dy8D8H5d7vxNebFMGj3M5Cip8eoO1H/n6X+agn2pJ27mukya/V+Y9DXH1yGk/VVCrzRldiUZFKIc3N4A==" hashValue="04RfScGO9pWWJA2IiWPFHmpHiwj4yF/nMpGW9xfs01lzn8vGQOTGsfFWsCRGFlhHR7X9JZeBdrWMNTfnlU2mmg==" algorithmName="SHA-512" password="CC35"/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0 - Malé Svatoňovice - ...'!C2" display="/"/>
    <hyperlink ref="A97" location="'011 - Václavice st. I'!C2" display="/"/>
    <hyperlink ref="A98" location="'012 - Václavice st. II'!C2" display="/"/>
    <hyperlink ref="A99" location="'028 - Třebovice - strážní...'!C2" display="/"/>
    <hyperlink ref="A100" location="'029 - Slatiňany - stavědlo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Hradecko demolice</v>
      </c>
      <c r="F7" s="150"/>
      <c r="G7" s="150"/>
      <c r="H7" s="150"/>
      <c r="L7" s="20"/>
    </row>
    <row r="8" s="1" customFormat="1" ht="12" customHeight="1">
      <c r="B8" s="20"/>
      <c r="D8" s="150" t="s">
        <v>101</v>
      </c>
      <c r="L8" s="20"/>
    </row>
    <row r="9" s="2" customFormat="1" ht="16.5" customHeight="1">
      <c r="A9" s="38"/>
      <c r="B9" s="44"/>
      <c r="C9" s="38"/>
      <c r="D9" s="38"/>
      <c r="E9" s="151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105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106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ROUND((SUM(BE138:BE450)),  2)</f>
        <v>0</v>
      </c>
      <c r="G35" s="38"/>
      <c r="H35" s="38"/>
      <c r="I35" s="164">
        <v>0.20999999999999999</v>
      </c>
      <c r="J35" s="163">
        <f>ROUND(((SUM(BE138:BE450))*I35),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ROUND((SUM(BF138:BF450)),  2)</f>
        <v>0</v>
      </c>
      <c r="G36" s="38"/>
      <c r="H36" s="38"/>
      <c r="I36" s="164">
        <v>0.14999999999999999</v>
      </c>
      <c r="J36" s="163">
        <f>ROUND(((SUM(BF138:BF450))*I36),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ROUND((SUM(BG138:BG450)),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ROUND((SUM(BH138:BH450)),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ROUND((SUM(BI138:BI450)),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Hradecko demolice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010 - Malé Svatoňovice - budova TO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 s.o. OŘ. Hradec Králové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>FRAM Consult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J138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s="9" customFormat="1" ht="24.96" customHeight="1">
      <c r="A99" s="9"/>
      <c r="B99" s="188"/>
      <c r="C99" s="189"/>
      <c r="D99" s="190" t="s">
        <v>112</v>
      </c>
      <c r="E99" s="191"/>
      <c r="F99" s="191"/>
      <c r="G99" s="191"/>
      <c r="H99" s="191"/>
      <c r="I99" s="191"/>
      <c r="J99" s="192">
        <f>J139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113</v>
      </c>
      <c r="E100" s="196"/>
      <c r="F100" s="196"/>
      <c r="G100" s="196"/>
      <c r="H100" s="196"/>
      <c r="I100" s="196"/>
      <c r="J100" s="197">
        <f>J140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114</v>
      </c>
      <c r="E101" s="196"/>
      <c r="F101" s="196"/>
      <c r="G101" s="196"/>
      <c r="H101" s="196"/>
      <c r="I101" s="196"/>
      <c r="J101" s="197">
        <f>J227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115</v>
      </c>
      <c r="E102" s="196"/>
      <c r="F102" s="196"/>
      <c r="G102" s="196"/>
      <c r="H102" s="196"/>
      <c r="I102" s="196"/>
      <c r="J102" s="197">
        <f>J228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116</v>
      </c>
      <c r="E103" s="196"/>
      <c r="F103" s="196"/>
      <c r="G103" s="196"/>
      <c r="H103" s="196"/>
      <c r="I103" s="196"/>
      <c r="J103" s="197">
        <f>J264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117</v>
      </c>
      <c r="E104" s="196"/>
      <c r="F104" s="196"/>
      <c r="G104" s="196"/>
      <c r="H104" s="196"/>
      <c r="I104" s="196"/>
      <c r="J104" s="197">
        <f>J273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118</v>
      </c>
      <c r="E105" s="191"/>
      <c r="F105" s="191"/>
      <c r="G105" s="191"/>
      <c r="H105" s="191"/>
      <c r="I105" s="191"/>
      <c r="J105" s="192">
        <f>J318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119</v>
      </c>
      <c r="E106" s="196"/>
      <c r="F106" s="196"/>
      <c r="G106" s="196"/>
      <c r="H106" s="196"/>
      <c r="I106" s="196"/>
      <c r="J106" s="197">
        <f>J319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120</v>
      </c>
      <c r="E107" s="196"/>
      <c r="F107" s="196"/>
      <c r="G107" s="196"/>
      <c r="H107" s="196"/>
      <c r="I107" s="196"/>
      <c r="J107" s="197">
        <f>J329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121</v>
      </c>
      <c r="E108" s="196"/>
      <c r="F108" s="196"/>
      <c r="G108" s="196"/>
      <c r="H108" s="196"/>
      <c r="I108" s="196"/>
      <c r="J108" s="197">
        <f>J367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122</v>
      </c>
      <c r="E109" s="196"/>
      <c r="F109" s="196"/>
      <c r="G109" s="196"/>
      <c r="H109" s="196"/>
      <c r="I109" s="196"/>
      <c r="J109" s="197">
        <f>J389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123</v>
      </c>
      <c r="E110" s="196"/>
      <c r="F110" s="196"/>
      <c r="G110" s="196"/>
      <c r="H110" s="196"/>
      <c r="I110" s="196"/>
      <c r="J110" s="197">
        <f>J400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124</v>
      </c>
      <c r="E111" s="196"/>
      <c r="F111" s="196"/>
      <c r="G111" s="196"/>
      <c r="H111" s="196"/>
      <c r="I111" s="196"/>
      <c r="J111" s="197">
        <f>J404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125</v>
      </c>
      <c r="E112" s="196"/>
      <c r="F112" s="196"/>
      <c r="G112" s="196"/>
      <c r="H112" s="196"/>
      <c r="I112" s="196"/>
      <c r="J112" s="197">
        <f>J409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126</v>
      </c>
      <c r="E113" s="196"/>
      <c r="F113" s="196"/>
      <c r="G113" s="196"/>
      <c r="H113" s="196"/>
      <c r="I113" s="196"/>
      <c r="J113" s="197">
        <f>J414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8"/>
      <c r="C114" s="189"/>
      <c r="D114" s="190" t="s">
        <v>127</v>
      </c>
      <c r="E114" s="191"/>
      <c r="F114" s="191"/>
      <c r="G114" s="191"/>
      <c r="H114" s="191"/>
      <c r="I114" s="191"/>
      <c r="J114" s="192">
        <f>J424</f>
        <v>0</v>
      </c>
      <c r="K114" s="189"/>
      <c r="L114" s="193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88"/>
      <c r="C115" s="189"/>
      <c r="D115" s="190" t="s">
        <v>128</v>
      </c>
      <c r="E115" s="191"/>
      <c r="F115" s="191"/>
      <c r="G115" s="191"/>
      <c r="H115" s="191"/>
      <c r="I115" s="191"/>
      <c r="J115" s="192">
        <f>J432</f>
        <v>0</v>
      </c>
      <c r="K115" s="189"/>
      <c r="L115" s="193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94"/>
      <c r="C116" s="133"/>
      <c r="D116" s="195" t="s">
        <v>129</v>
      </c>
      <c r="E116" s="196"/>
      <c r="F116" s="196"/>
      <c r="G116" s="196"/>
      <c r="H116" s="196"/>
      <c r="I116" s="196"/>
      <c r="J116" s="197">
        <f>J442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130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83" t="str">
        <f>E7</f>
        <v>Hradecko demolice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" customFormat="1" ht="12" customHeight="1">
      <c r="B127" s="21"/>
      <c r="C127" s="32" t="s">
        <v>101</v>
      </c>
      <c r="D127" s="22"/>
      <c r="E127" s="22"/>
      <c r="F127" s="22"/>
      <c r="G127" s="22"/>
      <c r="H127" s="22"/>
      <c r="I127" s="22"/>
      <c r="J127" s="22"/>
      <c r="K127" s="22"/>
      <c r="L127" s="20"/>
    </row>
    <row r="128" s="2" customFormat="1" ht="16.5" customHeight="1">
      <c r="A128" s="38"/>
      <c r="B128" s="39"/>
      <c r="C128" s="40"/>
      <c r="D128" s="40"/>
      <c r="E128" s="183" t="s">
        <v>102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103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76" t="str">
        <f>E11</f>
        <v>010 - Malé Svatoňovice - budova TO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20</v>
      </c>
      <c r="D132" s="40"/>
      <c r="E132" s="40"/>
      <c r="F132" s="27" t="str">
        <f>F14</f>
        <v xml:space="preserve"> </v>
      </c>
      <c r="G132" s="40"/>
      <c r="H132" s="40"/>
      <c r="I132" s="32" t="s">
        <v>22</v>
      </c>
      <c r="J132" s="79" t="str">
        <f>IF(J14="","",J14)</f>
        <v>7. 6. 2022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24</v>
      </c>
      <c r="D134" s="40"/>
      <c r="E134" s="40"/>
      <c r="F134" s="27" t="str">
        <f>E17</f>
        <v>SŽ s.o. OŘ. Hradec Králové</v>
      </c>
      <c r="G134" s="40"/>
      <c r="H134" s="40"/>
      <c r="I134" s="32" t="s">
        <v>29</v>
      </c>
      <c r="J134" s="36" t="str">
        <f>E23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27</v>
      </c>
      <c r="D135" s="40"/>
      <c r="E135" s="40"/>
      <c r="F135" s="27" t="str">
        <f>IF(E20="","",E20)</f>
        <v>Vyplň údaj</v>
      </c>
      <c r="G135" s="40"/>
      <c r="H135" s="40"/>
      <c r="I135" s="32" t="s">
        <v>31</v>
      </c>
      <c r="J135" s="36" t="str">
        <f>E26</f>
        <v>FRAM Consult a.s.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1" customFormat="1" ht="29.28" customHeight="1">
      <c r="A137" s="199"/>
      <c r="B137" s="200"/>
      <c r="C137" s="201" t="s">
        <v>131</v>
      </c>
      <c r="D137" s="202" t="s">
        <v>58</v>
      </c>
      <c r="E137" s="202" t="s">
        <v>54</v>
      </c>
      <c r="F137" s="202" t="s">
        <v>55</v>
      </c>
      <c r="G137" s="202" t="s">
        <v>132</v>
      </c>
      <c r="H137" s="202" t="s">
        <v>133</v>
      </c>
      <c r="I137" s="202" t="s">
        <v>134</v>
      </c>
      <c r="J137" s="202" t="s">
        <v>109</v>
      </c>
      <c r="K137" s="203" t="s">
        <v>135</v>
      </c>
      <c r="L137" s="204"/>
      <c r="M137" s="100" t="s">
        <v>1</v>
      </c>
      <c r="N137" s="101" t="s">
        <v>37</v>
      </c>
      <c r="O137" s="101" t="s">
        <v>136</v>
      </c>
      <c r="P137" s="101" t="s">
        <v>137</v>
      </c>
      <c r="Q137" s="101" t="s">
        <v>138</v>
      </c>
      <c r="R137" s="101" t="s">
        <v>139</v>
      </c>
      <c r="S137" s="101" t="s">
        <v>140</v>
      </c>
      <c r="T137" s="102" t="s">
        <v>141</v>
      </c>
      <c r="U137" s="199"/>
      <c r="V137" s="199"/>
      <c r="W137" s="199"/>
      <c r="X137" s="199"/>
      <c r="Y137" s="199"/>
      <c r="Z137" s="199"/>
      <c r="AA137" s="199"/>
      <c r="AB137" s="199"/>
      <c r="AC137" s="199"/>
      <c r="AD137" s="199"/>
      <c r="AE137" s="199"/>
    </row>
    <row r="138" s="2" customFormat="1" ht="22.8" customHeight="1">
      <c r="A138" s="38"/>
      <c r="B138" s="39"/>
      <c r="C138" s="107" t="s">
        <v>142</v>
      </c>
      <c r="D138" s="40"/>
      <c r="E138" s="40"/>
      <c r="F138" s="40"/>
      <c r="G138" s="40"/>
      <c r="H138" s="40"/>
      <c r="I138" s="40"/>
      <c r="J138" s="205">
        <f>BK138</f>
        <v>0</v>
      </c>
      <c r="K138" s="40"/>
      <c r="L138" s="44"/>
      <c r="M138" s="103"/>
      <c r="N138" s="206"/>
      <c r="O138" s="104"/>
      <c r="P138" s="207">
        <f>P139+P318+P424+P432</f>
        <v>0</v>
      </c>
      <c r="Q138" s="104"/>
      <c r="R138" s="207">
        <f>R139+R318+R424+R432</f>
        <v>134.86040879999999</v>
      </c>
      <c r="S138" s="104"/>
      <c r="T138" s="208">
        <f>T139+T318+T424+T432</f>
        <v>261.996602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72</v>
      </c>
      <c r="AU138" s="17" t="s">
        <v>111</v>
      </c>
      <c r="BK138" s="209">
        <f>BK139+BK318+BK424+BK432</f>
        <v>0</v>
      </c>
    </row>
    <row r="139" s="12" customFormat="1" ht="25.92" customHeight="1">
      <c r="A139" s="12"/>
      <c r="B139" s="210"/>
      <c r="C139" s="211"/>
      <c r="D139" s="212" t="s">
        <v>72</v>
      </c>
      <c r="E139" s="213" t="s">
        <v>143</v>
      </c>
      <c r="F139" s="213" t="s">
        <v>144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P140+P227+P228+P264+P273</f>
        <v>0</v>
      </c>
      <c r="Q139" s="218"/>
      <c r="R139" s="219">
        <f>R140+R227+R228+R264+R273</f>
        <v>134.82200399999999</v>
      </c>
      <c r="S139" s="218"/>
      <c r="T139" s="220">
        <f>T140+T227+T228+T264+T273</f>
        <v>238.98264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72</v>
      </c>
      <c r="AU139" s="222" t="s">
        <v>73</v>
      </c>
      <c r="AY139" s="221" t="s">
        <v>145</v>
      </c>
      <c r="BK139" s="223">
        <f>BK140+BK227+BK228+BK264+BK273</f>
        <v>0</v>
      </c>
    </row>
    <row r="140" s="12" customFormat="1" ht="22.8" customHeight="1">
      <c r="A140" s="12"/>
      <c r="B140" s="210"/>
      <c r="C140" s="211"/>
      <c r="D140" s="212" t="s">
        <v>72</v>
      </c>
      <c r="E140" s="224" t="s">
        <v>80</v>
      </c>
      <c r="F140" s="224" t="s">
        <v>146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SUM(P141:P226)</f>
        <v>0</v>
      </c>
      <c r="Q140" s="218"/>
      <c r="R140" s="219">
        <f>SUM(R141:R226)</f>
        <v>134.80298500000001</v>
      </c>
      <c r="S140" s="218"/>
      <c r="T140" s="220">
        <f>SUM(T141:T226)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80</v>
      </c>
      <c r="AT140" s="222" t="s">
        <v>72</v>
      </c>
      <c r="AU140" s="222" t="s">
        <v>80</v>
      </c>
      <c r="AY140" s="221" t="s">
        <v>145</v>
      </c>
      <c r="BK140" s="223">
        <f>SUM(BK141:BK226)</f>
        <v>0</v>
      </c>
    </row>
    <row r="141" s="2" customFormat="1" ht="33" customHeight="1">
      <c r="A141" s="38"/>
      <c r="B141" s="39"/>
      <c r="C141" s="226" t="s">
        <v>147</v>
      </c>
      <c r="D141" s="226" t="s">
        <v>148</v>
      </c>
      <c r="E141" s="227" t="s">
        <v>149</v>
      </c>
      <c r="F141" s="228" t="s">
        <v>150</v>
      </c>
      <c r="G141" s="229" t="s">
        <v>151</v>
      </c>
      <c r="H141" s="230">
        <v>131.25</v>
      </c>
      <c r="I141" s="231"/>
      <c r="J141" s="232">
        <f>ROUND(I141*H141,2)</f>
        <v>0</v>
      </c>
      <c r="K141" s="228" t="s">
        <v>152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153</v>
      </c>
      <c r="AT141" s="237" t="s">
        <v>148</v>
      </c>
      <c r="AU141" s="237" t="s">
        <v>82</v>
      </c>
      <c r="AY141" s="17" t="s">
        <v>145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153</v>
      </c>
      <c r="BM141" s="237" t="s">
        <v>154</v>
      </c>
    </row>
    <row r="142" s="2" customFormat="1">
      <c r="A142" s="38"/>
      <c r="B142" s="39"/>
      <c r="C142" s="40"/>
      <c r="D142" s="239" t="s">
        <v>155</v>
      </c>
      <c r="E142" s="40"/>
      <c r="F142" s="240" t="s">
        <v>156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155</v>
      </c>
      <c r="AU142" s="17" t="s">
        <v>82</v>
      </c>
    </row>
    <row r="143" s="2" customFormat="1">
      <c r="A143" s="38"/>
      <c r="B143" s="39"/>
      <c r="C143" s="40"/>
      <c r="D143" s="244" t="s">
        <v>157</v>
      </c>
      <c r="E143" s="40"/>
      <c r="F143" s="245" t="s">
        <v>158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82</v>
      </c>
    </row>
    <row r="144" s="13" customFormat="1">
      <c r="A144" s="13"/>
      <c r="B144" s="246"/>
      <c r="C144" s="247"/>
      <c r="D144" s="239" t="s">
        <v>159</v>
      </c>
      <c r="E144" s="248" t="s">
        <v>1</v>
      </c>
      <c r="F144" s="249" t="s">
        <v>160</v>
      </c>
      <c r="G144" s="247"/>
      <c r="H144" s="250">
        <v>93.75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159</v>
      </c>
      <c r="AU144" s="256" t="s">
        <v>82</v>
      </c>
      <c r="AV144" s="13" t="s">
        <v>82</v>
      </c>
      <c r="AW144" s="13" t="s">
        <v>30</v>
      </c>
      <c r="AX144" s="13" t="s">
        <v>73</v>
      </c>
      <c r="AY144" s="256" t="s">
        <v>145</v>
      </c>
    </row>
    <row r="145" s="13" customFormat="1">
      <c r="A145" s="13"/>
      <c r="B145" s="246"/>
      <c r="C145" s="247"/>
      <c r="D145" s="239" t="s">
        <v>159</v>
      </c>
      <c r="E145" s="248" t="s">
        <v>1</v>
      </c>
      <c r="F145" s="249" t="s">
        <v>161</v>
      </c>
      <c r="G145" s="247"/>
      <c r="H145" s="250">
        <v>37.5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159</v>
      </c>
      <c r="AU145" s="256" t="s">
        <v>82</v>
      </c>
      <c r="AV145" s="13" t="s">
        <v>82</v>
      </c>
      <c r="AW145" s="13" t="s">
        <v>30</v>
      </c>
      <c r="AX145" s="13" t="s">
        <v>73</v>
      </c>
      <c r="AY145" s="256" t="s">
        <v>145</v>
      </c>
    </row>
    <row r="146" s="14" customFormat="1">
      <c r="A146" s="14"/>
      <c r="B146" s="257"/>
      <c r="C146" s="258"/>
      <c r="D146" s="239" t="s">
        <v>159</v>
      </c>
      <c r="E146" s="259" t="s">
        <v>1</v>
      </c>
      <c r="F146" s="260" t="s">
        <v>162</v>
      </c>
      <c r="G146" s="258"/>
      <c r="H146" s="261">
        <v>131.25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7" t="s">
        <v>159</v>
      </c>
      <c r="AU146" s="267" t="s">
        <v>82</v>
      </c>
      <c r="AV146" s="14" t="s">
        <v>153</v>
      </c>
      <c r="AW146" s="14" t="s">
        <v>30</v>
      </c>
      <c r="AX146" s="14" t="s">
        <v>80</v>
      </c>
      <c r="AY146" s="267" t="s">
        <v>145</v>
      </c>
    </row>
    <row r="147" s="2" customFormat="1" ht="24.15" customHeight="1">
      <c r="A147" s="38"/>
      <c r="B147" s="39"/>
      <c r="C147" s="226" t="s">
        <v>163</v>
      </c>
      <c r="D147" s="226" t="s">
        <v>148</v>
      </c>
      <c r="E147" s="227" t="s">
        <v>164</v>
      </c>
      <c r="F147" s="228" t="s">
        <v>165</v>
      </c>
      <c r="G147" s="229" t="s">
        <v>166</v>
      </c>
      <c r="H147" s="230">
        <v>4</v>
      </c>
      <c r="I147" s="231"/>
      <c r="J147" s="232">
        <f>ROUND(I147*H147,2)</f>
        <v>0</v>
      </c>
      <c r="K147" s="228" t="s">
        <v>152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153</v>
      </c>
      <c r="AT147" s="237" t="s">
        <v>148</v>
      </c>
      <c r="AU147" s="237" t="s">
        <v>82</v>
      </c>
      <c r="AY147" s="17" t="s">
        <v>145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80</v>
      </c>
      <c r="BK147" s="238">
        <f>ROUND(I147*H147,2)</f>
        <v>0</v>
      </c>
      <c r="BL147" s="17" t="s">
        <v>153</v>
      </c>
      <c r="BM147" s="237" t="s">
        <v>167</v>
      </c>
    </row>
    <row r="148" s="2" customFormat="1">
      <c r="A148" s="38"/>
      <c r="B148" s="39"/>
      <c r="C148" s="40"/>
      <c r="D148" s="239" t="s">
        <v>155</v>
      </c>
      <c r="E148" s="40"/>
      <c r="F148" s="240" t="s">
        <v>168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155</v>
      </c>
      <c r="AU148" s="17" t="s">
        <v>82</v>
      </c>
    </row>
    <row r="149" s="2" customFormat="1">
      <c r="A149" s="38"/>
      <c r="B149" s="39"/>
      <c r="C149" s="40"/>
      <c r="D149" s="244" t="s">
        <v>157</v>
      </c>
      <c r="E149" s="40"/>
      <c r="F149" s="245" t="s">
        <v>169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82</v>
      </c>
    </row>
    <row r="150" s="2" customFormat="1" ht="16.5" customHeight="1">
      <c r="A150" s="38"/>
      <c r="B150" s="39"/>
      <c r="C150" s="226" t="s">
        <v>170</v>
      </c>
      <c r="D150" s="226" t="s">
        <v>148</v>
      </c>
      <c r="E150" s="227" t="s">
        <v>171</v>
      </c>
      <c r="F150" s="228" t="s">
        <v>172</v>
      </c>
      <c r="G150" s="229" t="s">
        <v>166</v>
      </c>
      <c r="H150" s="230">
        <v>4</v>
      </c>
      <c r="I150" s="231"/>
      <c r="J150" s="232">
        <f>ROUND(I150*H150,2)</f>
        <v>0</v>
      </c>
      <c r="K150" s="228" t="s">
        <v>152</v>
      </c>
      <c r="L150" s="44"/>
      <c r="M150" s="233" t="s">
        <v>1</v>
      </c>
      <c r="N150" s="234" t="s">
        <v>38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153</v>
      </c>
      <c r="AT150" s="237" t="s">
        <v>148</v>
      </c>
      <c r="AU150" s="237" t="s">
        <v>82</v>
      </c>
      <c r="AY150" s="17" t="s">
        <v>145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153</v>
      </c>
      <c r="BM150" s="237" t="s">
        <v>173</v>
      </c>
    </row>
    <row r="151" s="2" customFormat="1">
      <c r="A151" s="38"/>
      <c r="B151" s="39"/>
      <c r="C151" s="40"/>
      <c r="D151" s="239" t="s">
        <v>155</v>
      </c>
      <c r="E151" s="40"/>
      <c r="F151" s="240" t="s">
        <v>174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155</v>
      </c>
      <c r="AU151" s="17" t="s">
        <v>82</v>
      </c>
    </row>
    <row r="152" s="2" customFormat="1">
      <c r="A152" s="38"/>
      <c r="B152" s="39"/>
      <c r="C152" s="40"/>
      <c r="D152" s="244" t="s">
        <v>157</v>
      </c>
      <c r="E152" s="40"/>
      <c r="F152" s="245" t="s">
        <v>175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82</v>
      </c>
    </row>
    <row r="153" s="2" customFormat="1" ht="24.15" customHeight="1">
      <c r="A153" s="38"/>
      <c r="B153" s="39"/>
      <c r="C153" s="226" t="s">
        <v>176</v>
      </c>
      <c r="D153" s="226" t="s">
        <v>148</v>
      </c>
      <c r="E153" s="227" t="s">
        <v>177</v>
      </c>
      <c r="F153" s="228" t="s">
        <v>178</v>
      </c>
      <c r="G153" s="229" t="s">
        <v>151</v>
      </c>
      <c r="H153" s="230">
        <v>131.25</v>
      </c>
      <c r="I153" s="231"/>
      <c r="J153" s="232">
        <f>ROUND(I153*H153,2)</f>
        <v>0</v>
      </c>
      <c r="K153" s="228" t="s">
        <v>152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153</v>
      </c>
      <c r="AT153" s="237" t="s">
        <v>148</v>
      </c>
      <c r="AU153" s="237" t="s">
        <v>82</v>
      </c>
      <c r="AY153" s="17" t="s">
        <v>145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80</v>
      </c>
      <c r="BK153" s="238">
        <f>ROUND(I153*H153,2)</f>
        <v>0</v>
      </c>
      <c r="BL153" s="17" t="s">
        <v>153</v>
      </c>
      <c r="BM153" s="237" t="s">
        <v>179</v>
      </c>
    </row>
    <row r="154" s="2" customFormat="1">
      <c r="A154" s="38"/>
      <c r="B154" s="39"/>
      <c r="C154" s="40"/>
      <c r="D154" s="239" t="s">
        <v>155</v>
      </c>
      <c r="E154" s="40"/>
      <c r="F154" s="240" t="s">
        <v>180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155</v>
      </c>
      <c r="AU154" s="17" t="s">
        <v>82</v>
      </c>
    </row>
    <row r="155" s="2" customFormat="1">
      <c r="A155" s="38"/>
      <c r="B155" s="39"/>
      <c r="C155" s="40"/>
      <c r="D155" s="244" t="s">
        <v>157</v>
      </c>
      <c r="E155" s="40"/>
      <c r="F155" s="245" t="s">
        <v>181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82</v>
      </c>
    </row>
    <row r="156" s="13" customFormat="1">
      <c r="A156" s="13"/>
      <c r="B156" s="246"/>
      <c r="C156" s="247"/>
      <c r="D156" s="239" t="s">
        <v>159</v>
      </c>
      <c r="E156" s="248" t="s">
        <v>1</v>
      </c>
      <c r="F156" s="249" t="s">
        <v>160</v>
      </c>
      <c r="G156" s="247"/>
      <c r="H156" s="250">
        <v>93.75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159</v>
      </c>
      <c r="AU156" s="256" t="s">
        <v>82</v>
      </c>
      <c r="AV156" s="13" t="s">
        <v>82</v>
      </c>
      <c r="AW156" s="13" t="s">
        <v>30</v>
      </c>
      <c r="AX156" s="13" t="s">
        <v>73</v>
      </c>
      <c r="AY156" s="256" t="s">
        <v>145</v>
      </c>
    </row>
    <row r="157" s="13" customFormat="1">
      <c r="A157" s="13"/>
      <c r="B157" s="246"/>
      <c r="C157" s="247"/>
      <c r="D157" s="239" t="s">
        <v>159</v>
      </c>
      <c r="E157" s="248" t="s">
        <v>1</v>
      </c>
      <c r="F157" s="249" t="s">
        <v>161</v>
      </c>
      <c r="G157" s="247"/>
      <c r="H157" s="250">
        <v>37.5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159</v>
      </c>
      <c r="AU157" s="256" t="s">
        <v>82</v>
      </c>
      <c r="AV157" s="13" t="s">
        <v>82</v>
      </c>
      <c r="AW157" s="13" t="s">
        <v>30</v>
      </c>
      <c r="AX157" s="13" t="s">
        <v>73</v>
      </c>
      <c r="AY157" s="256" t="s">
        <v>145</v>
      </c>
    </row>
    <row r="158" s="14" customFormat="1">
      <c r="A158" s="14"/>
      <c r="B158" s="257"/>
      <c r="C158" s="258"/>
      <c r="D158" s="239" t="s">
        <v>159</v>
      </c>
      <c r="E158" s="259" t="s">
        <v>1</v>
      </c>
      <c r="F158" s="260" t="s">
        <v>162</v>
      </c>
      <c r="G158" s="258"/>
      <c r="H158" s="261">
        <v>131.25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159</v>
      </c>
      <c r="AU158" s="267" t="s">
        <v>82</v>
      </c>
      <c r="AV158" s="14" t="s">
        <v>153</v>
      </c>
      <c r="AW158" s="14" t="s">
        <v>30</v>
      </c>
      <c r="AX158" s="14" t="s">
        <v>80</v>
      </c>
      <c r="AY158" s="267" t="s">
        <v>145</v>
      </c>
    </row>
    <row r="159" s="2" customFormat="1" ht="37.8" customHeight="1">
      <c r="A159" s="38"/>
      <c r="B159" s="39"/>
      <c r="C159" s="226" t="s">
        <v>182</v>
      </c>
      <c r="D159" s="226" t="s">
        <v>148</v>
      </c>
      <c r="E159" s="227" t="s">
        <v>183</v>
      </c>
      <c r="F159" s="228" t="s">
        <v>184</v>
      </c>
      <c r="G159" s="229" t="s">
        <v>185</v>
      </c>
      <c r="H159" s="230">
        <v>66.888000000000005</v>
      </c>
      <c r="I159" s="231"/>
      <c r="J159" s="232">
        <f>ROUND(I159*H159,2)</f>
        <v>0</v>
      </c>
      <c r="K159" s="228" t="s">
        <v>152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153</v>
      </c>
      <c r="AT159" s="237" t="s">
        <v>148</v>
      </c>
      <c r="AU159" s="237" t="s">
        <v>82</v>
      </c>
      <c r="AY159" s="17" t="s">
        <v>145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153</v>
      </c>
      <c r="BM159" s="237" t="s">
        <v>186</v>
      </c>
    </row>
    <row r="160" s="2" customFormat="1">
      <c r="A160" s="38"/>
      <c r="B160" s="39"/>
      <c r="C160" s="40"/>
      <c r="D160" s="239" t="s">
        <v>155</v>
      </c>
      <c r="E160" s="40"/>
      <c r="F160" s="240" t="s">
        <v>187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155</v>
      </c>
      <c r="AU160" s="17" t="s">
        <v>82</v>
      </c>
    </row>
    <row r="161" s="2" customFormat="1">
      <c r="A161" s="38"/>
      <c r="B161" s="39"/>
      <c r="C161" s="40"/>
      <c r="D161" s="244" t="s">
        <v>157</v>
      </c>
      <c r="E161" s="40"/>
      <c r="F161" s="245" t="s">
        <v>188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82</v>
      </c>
    </row>
    <row r="162" s="15" customFormat="1">
      <c r="A162" s="15"/>
      <c r="B162" s="268"/>
      <c r="C162" s="269"/>
      <c r="D162" s="239" t="s">
        <v>159</v>
      </c>
      <c r="E162" s="270" t="s">
        <v>1</v>
      </c>
      <c r="F162" s="271" t="s">
        <v>189</v>
      </c>
      <c r="G162" s="269"/>
      <c r="H162" s="270" t="s">
        <v>1</v>
      </c>
      <c r="I162" s="272"/>
      <c r="J162" s="269"/>
      <c r="K162" s="269"/>
      <c r="L162" s="273"/>
      <c r="M162" s="274"/>
      <c r="N162" s="275"/>
      <c r="O162" s="275"/>
      <c r="P162" s="275"/>
      <c r="Q162" s="275"/>
      <c r="R162" s="275"/>
      <c r="S162" s="275"/>
      <c r="T162" s="27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7" t="s">
        <v>159</v>
      </c>
      <c r="AU162" s="277" t="s">
        <v>82</v>
      </c>
      <c r="AV162" s="15" t="s">
        <v>80</v>
      </c>
      <c r="AW162" s="15" t="s">
        <v>30</v>
      </c>
      <c r="AX162" s="15" t="s">
        <v>73</v>
      </c>
      <c r="AY162" s="277" t="s">
        <v>145</v>
      </c>
    </row>
    <row r="163" s="13" customFormat="1">
      <c r="A163" s="13"/>
      <c r="B163" s="246"/>
      <c r="C163" s="247"/>
      <c r="D163" s="239" t="s">
        <v>159</v>
      </c>
      <c r="E163" s="248" t="s">
        <v>1</v>
      </c>
      <c r="F163" s="249" t="s">
        <v>190</v>
      </c>
      <c r="G163" s="247"/>
      <c r="H163" s="250">
        <v>47.200000000000003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159</v>
      </c>
      <c r="AU163" s="256" t="s">
        <v>82</v>
      </c>
      <c r="AV163" s="13" t="s">
        <v>82</v>
      </c>
      <c r="AW163" s="13" t="s">
        <v>30</v>
      </c>
      <c r="AX163" s="13" t="s">
        <v>73</v>
      </c>
      <c r="AY163" s="256" t="s">
        <v>145</v>
      </c>
    </row>
    <row r="164" s="15" customFormat="1">
      <c r="A164" s="15"/>
      <c r="B164" s="268"/>
      <c r="C164" s="269"/>
      <c r="D164" s="239" t="s">
        <v>159</v>
      </c>
      <c r="E164" s="270" t="s">
        <v>1</v>
      </c>
      <c r="F164" s="271" t="s">
        <v>191</v>
      </c>
      <c r="G164" s="269"/>
      <c r="H164" s="270" t="s">
        <v>1</v>
      </c>
      <c r="I164" s="272"/>
      <c r="J164" s="269"/>
      <c r="K164" s="269"/>
      <c r="L164" s="273"/>
      <c r="M164" s="274"/>
      <c r="N164" s="275"/>
      <c r="O164" s="275"/>
      <c r="P164" s="275"/>
      <c r="Q164" s="275"/>
      <c r="R164" s="275"/>
      <c r="S164" s="275"/>
      <c r="T164" s="27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7" t="s">
        <v>159</v>
      </c>
      <c r="AU164" s="277" t="s">
        <v>82</v>
      </c>
      <c r="AV164" s="15" t="s">
        <v>80</v>
      </c>
      <c r="AW164" s="15" t="s">
        <v>30</v>
      </c>
      <c r="AX164" s="15" t="s">
        <v>73</v>
      </c>
      <c r="AY164" s="277" t="s">
        <v>145</v>
      </c>
    </row>
    <row r="165" s="13" customFormat="1">
      <c r="A165" s="13"/>
      <c r="B165" s="246"/>
      <c r="C165" s="247"/>
      <c r="D165" s="239" t="s">
        <v>159</v>
      </c>
      <c r="E165" s="248" t="s">
        <v>1</v>
      </c>
      <c r="F165" s="249" t="s">
        <v>192</v>
      </c>
      <c r="G165" s="247"/>
      <c r="H165" s="250">
        <v>14.063000000000001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159</v>
      </c>
      <c r="AU165" s="256" t="s">
        <v>82</v>
      </c>
      <c r="AV165" s="13" t="s">
        <v>82</v>
      </c>
      <c r="AW165" s="13" t="s">
        <v>30</v>
      </c>
      <c r="AX165" s="13" t="s">
        <v>73</v>
      </c>
      <c r="AY165" s="256" t="s">
        <v>145</v>
      </c>
    </row>
    <row r="166" s="13" customFormat="1">
      <c r="A166" s="13"/>
      <c r="B166" s="246"/>
      <c r="C166" s="247"/>
      <c r="D166" s="239" t="s">
        <v>159</v>
      </c>
      <c r="E166" s="248" t="s">
        <v>1</v>
      </c>
      <c r="F166" s="249" t="s">
        <v>193</v>
      </c>
      <c r="G166" s="247"/>
      <c r="H166" s="250">
        <v>5.625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159</v>
      </c>
      <c r="AU166" s="256" t="s">
        <v>82</v>
      </c>
      <c r="AV166" s="13" t="s">
        <v>82</v>
      </c>
      <c r="AW166" s="13" t="s">
        <v>30</v>
      </c>
      <c r="AX166" s="13" t="s">
        <v>73</v>
      </c>
      <c r="AY166" s="256" t="s">
        <v>145</v>
      </c>
    </row>
    <row r="167" s="14" customFormat="1">
      <c r="A167" s="14"/>
      <c r="B167" s="257"/>
      <c r="C167" s="258"/>
      <c r="D167" s="239" t="s">
        <v>159</v>
      </c>
      <c r="E167" s="259" t="s">
        <v>1</v>
      </c>
      <c r="F167" s="260" t="s">
        <v>162</v>
      </c>
      <c r="G167" s="258"/>
      <c r="H167" s="261">
        <v>66.888000000000005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159</v>
      </c>
      <c r="AU167" s="267" t="s">
        <v>82</v>
      </c>
      <c r="AV167" s="14" t="s">
        <v>153</v>
      </c>
      <c r="AW167" s="14" t="s">
        <v>30</v>
      </c>
      <c r="AX167" s="14" t="s">
        <v>80</v>
      </c>
      <c r="AY167" s="267" t="s">
        <v>145</v>
      </c>
    </row>
    <row r="168" s="2" customFormat="1" ht="24.15" customHeight="1">
      <c r="A168" s="38"/>
      <c r="B168" s="39"/>
      <c r="C168" s="226" t="s">
        <v>194</v>
      </c>
      <c r="D168" s="226" t="s">
        <v>148</v>
      </c>
      <c r="E168" s="227" t="s">
        <v>195</v>
      </c>
      <c r="F168" s="228" t="s">
        <v>196</v>
      </c>
      <c r="G168" s="229" t="s">
        <v>185</v>
      </c>
      <c r="H168" s="230">
        <v>66.888000000000005</v>
      </c>
      <c r="I168" s="231"/>
      <c r="J168" s="232">
        <f>ROUND(I168*H168,2)</f>
        <v>0</v>
      </c>
      <c r="K168" s="228" t="s">
        <v>152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153</v>
      </c>
      <c r="AT168" s="237" t="s">
        <v>148</v>
      </c>
      <c r="AU168" s="237" t="s">
        <v>82</v>
      </c>
      <c r="AY168" s="17" t="s">
        <v>145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80</v>
      </c>
      <c r="BK168" s="238">
        <f>ROUND(I168*H168,2)</f>
        <v>0</v>
      </c>
      <c r="BL168" s="17" t="s">
        <v>153</v>
      </c>
      <c r="BM168" s="237" t="s">
        <v>197</v>
      </c>
    </row>
    <row r="169" s="2" customFormat="1">
      <c r="A169" s="38"/>
      <c r="B169" s="39"/>
      <c r="C169" s="40"/>
      <c r="D169" s="239" t="s">
        <v>155</v>
      </c>
      <c r="E169" s="40"/>
      <c r="F169" s="240" t="s">
        <v>198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155</v>
      </c>
      <c r="AU169" s="17" t="s">
        <v>82</v>
      </c>
    </row>
    <row r="170" s="2" customFormat="1">
      <c r="A170" s="38"/>
      <c r="B170" s="39"/>
      <c r="C170" s="40"/>
      <c r="D170" s="244" t="s">
        <v>157</v>
      </c>
      <c r="E170" s="40"/>
      <c r="F170" s="245" t="s">
        <v>199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82</v>
      </c>
    </row>
    <row r="171" s="15" customFormat="1">
      <c r="A171" s="15"/>
      <c r="B171" s="268"/>
      <c r="C171" s="269"/>
      <c r="D171" s="239" t="s">
        <v>159</v>
      </c>
      <c r="E171" s="270" t="s">
        <v>1</v>
      </c>
      <c r="F171" s="271" t="s">
        <v>189</v>
      </c>
      <c r="G171" s="269"/>
      <c r="H171" s="270" t="s">
        <v>1</v>
      </c>
      <c r="I171" s="272"/>
      <c r="J171" s="269"/>
      <c r="K171" s="269"/>
      <c r="L171" s="273"/>
      <c r="M171" s="274"/>
      <c r="N171" s="275"/>
      <c r="O171" s="275"/>
      <c r="P171" s="275"/>
      <c r="Q171" s="275"/>
      <c r="R171" s="275"/>
      <c r="S171" s="275"/>
      <c r="T171" s="27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7" t="s">
        <v>159</v>
      </c>
      <c r="AU171" s="277" t="s">
        <v>82</v>
      </c>
      <c r="AV171" s="15" t="s">
        <v>80</v>
      </c>
      <c r="AW171" s="15" t="s">
        <v>30</v>
      </c>
      <c r="AX171" s="15" t="s">
        <v>73</v>
      </c>
      <c r="AY171" s="277" t="s">
        <v>145</v>
      </c>
    </row>
    <row r="172" s="13" customFormat="1">
      <c r="A172" s="13"/>
      <c r="B172" s="246"/>
      <c r="C172" s="247"/>
      <c r="D172" s="239" t="s">
        <v>159</v>
      </c>
      <c r="E172" s="248" t="s">
        <v>1</v>
      </c>
      <c r="F172" s="249" t="s">
        <v>190</v>
      </c>
      <c r="G172" s="247"/>
      <c r="H172" s="250">
        <v>47.200000000000003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159</v>
      </c>
      <c r="AU172" s="256" t="s">
        <v>82</v>
      </c>
      <c r="AV172" s="13" t="s">
        <v>82</v>
      </c>
      <c r="AW172" s="13" t="s">
        <v>30</v>
      </c>
      <c r="AX172" s="13" t="s">
        <v>73</v>
      </c>
      <c r="AY172" s="256" t="s">
        <v>145</v>
      </c>
    </row>
    <row r="173" s="15" customFormat="1">
      <c r="A173" s="15"/>
      <c r="B173" s="268"/>
      <c r="C173" s="269"/>
      <c r="D173" s="239" t="s">
        <v>159</v>
      </c>
      <c r="E173" s="270" t="s">
        <v>1</v>
      </c>
      <c r="F173" s="271" t="s">
        <v>191</v>
      </c>
      <c r="G173" s="269"/>
      <c r="H173" s="270" t="s">
        <v>1</v>
      </c>
      <c r="I173" s="272"/>
      <c r="J173" s="269"/>
      <c r="K173" s="269"/>
      <c r="L173" s="273"/>
      <c r="M173" s="274"/>
      <c r="N173" s="275"/>
      <c r="O173" s="275"/>
      <c r="P173" s="275"/>
      <c r="Q173" s="275"/>
      <c r="R173" s="275"/>
      <c r="S173" s="275"/>
      <c r="T173" s="27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7" t="s">
        <v>159</v>
      </c>
      <c r="AU173" s="277" t="s">
        <v>82</v>
      </c>
      <c r="AV173" s="15" t="s">
        <v>80</v>
      </c>
      <c r="AW173" s="15" t="s">
        <v>30</v>
      </c>
      <c r="AX173" s="15" t="s">
        <v>73</v>
      </c>
      <c r="AY173" s="277" t="s">
        <v>145</v>
      </c>
    </row>
    <row r="174" s="13" customFormat="1">
      <c r="A174" s="13"/>
      <c r="B174" s="246"/>
      <c r="C174" s="247"/>
      <c r="D174" s="239" t="s">
        <v>159</v>
      </c>
      <c r="E174" s="248" t="s">
        <v>1</v>
      </c>
      <c r="F174" s="249" t="s">
        <v>192</v>
      </c>
      <c r="G174" s="247"/>
      <c r="H174" s="250">
        <v>14.063000000000001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159</v>
      </c>
      <c r="AU174" s="256" t="s">
        <v>82</v>
      </c>
      <c r="AV174" s="13" t="s">
        <v>82</v>
      </c>
      <c r="AW174" s="13" t="s">
        <v>30</v>
      </c>
      <c r="AX174" s="13" t="s">
        <v>73</v>
      </c>
      <c r="AY174" s="256" t="s">
        <v>145</v>
      </c>
    </row>
    <row r="175" s="13" customFormat="1">
      <c r="A175" s="13"/>
      <c r="B175" s="246"/>
      <c r="C175" s="247"/>
      <c r="D175" s="239" t="s">
        <v>159</v>
      </c>
      <c r="E175" s="248" t="s">
        <v>1</v>
      </c>
      <c r="F175" s="249" t="s">
        <v>193</v>
      </c>
      <c r="G175" s="247"/>
      <c r="H175" s="250">
        <v>5.625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159</v>
      </c>
      <c r="AU175" s="256" t="s">
        <v>82</v>
      </c>
      <c r="AV175" s="13" t="s">
        <v>82</v>
      </c>
      <c r="AW175" s="13" t="s">
        <v>30</v>
      </c>
      <c r="AX175" s="13" t="s">
        <v>73</v>
      </c>
      <c r="AY175" s="256" t="s">
        <v>145</v>
      </c>
    </row>
    <row r="176" s="14" customFormat="1">
      <c r="A176" s="14"/>
      <c r="B176" s="257"/>
      <c r="C176" s="258"/>
      <c r="D176" s="239" t="s">
        <v>159</v>
      </c>
      <c r="E176" s="259" t="s">
        <v>1</v>
      </c>
      <c r="F176" s="260" t="s">
        <v>162</v>
      </c>
      <c r="G176" s="258"/>
      <c r="H176" s="261">
        <v>66.888000000000005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159</v>
      </c>
      <c r="AU176" s="267" t="s">
        <v>82</v>
      </c>
      <c r="AV176" s="14" t="s">
        <v>153</v>
      </c>
      <c r="AW176" s="14" t="s">
        <v>30</v>
      </c>
      <c r="AX176" s="14" t="s">
        <v>80</v>
      </c>
      <c r="AY176" s="267" t="s">
        <v>145</v>
      </c>
    </row>
    <row r="177" s="2" customFormat="1" ht="24.15" customHeight="1">
      <c r="A177" s="38"/>
      <c r="B177" s="39"/>
      <c r="C177" s="226" t="s">
        <v>200</v>
      </c>
      <c r="D177" s="226" t="s">
        <v>148</v>
      </c>
      <c r="E177" s="227" t="s">
        <v>201</v>
      </c>
      <c r="F177" s="228" t="s">
        <v>202</v>
      </c>
      <c r="G177" s="229" t="s">
        <v>185</v>
      </c>
      <c r="H177" s="230">
        <v>6</v>
      </c>
      <c r="I177" s="231"/>
      <c r="J177" s="232">
        <f>ROUND(I177*H177,2)</f>
        <v>0</v>
      </c>
      <c r="K177" s="228" t="s">
        <v>152</v>
      </c>
      <c r="L177" s="44"/>
      <c r="M177" s="233" t="s">
        <v>1</v>
      </c>
      <c r="N177" s="234" t="s">
        <v>38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153</v>
      </c>
      <c r="AT177" s="237" t="s">
        <v>148</v>
      </c>
      <c r="AU177" s="237" t="s">
        <v>82</v>
      </c>
      <c r="AY177" s="17" t="s">
        <v>145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153</v>
      </c>
      <c r="BM177" s="237" t="s">
        <v>203</v>
      </c>
    </row>
    <row r="178" s="2" customFormat="1">
      <c r="A178" s="38"/>
      <c r="B178" s="39"/>
      <c r="C178" s="40"/>
      <c r="D178" s="239" t="s">
        <v>155</v>
      </c>
      <c r="E178" s="40"/>
      <c r="F178" s="240" t="s">
        <v>204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155</v>
      </c>
      <c r="AU178" s="17" t="s">
        <v>82</v>
      </c>
    </row>
    <row r="179" s="2" customFormat="1">
      <c r="A179" s="38"/>
      <c r="B179" s="39"/>
      <c r="C179" s="40"/>
      <c r="D179" s="244" t="s">
        <v>157</v>
      </c>
      <c r="E179" s="40"/>
      <c r="F179" s="245" t="s">
        <v>205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157</v>
      </c>
      <c r="AU179" s="17" t="s">
        <v>82</v>
      </c>
    </row>
    <row r="180" s="15" customFormat="1">
      <c r="A180" s="15"/>
      <c r="B180" s="268"/>
      <c r="C180" s="269"/>
      <c r="D180" s="239" t="s">
        <v>159</v>
      </c>
      <c r="E180" s="270" t="s">
        <v>1</v>
      </c>
      <c r="F180" s="271" t="s">
        <v>206</v>
      </c>
      <c r="G180" s="269"/>
      <c r="H180" s="270" t="s">
        <v>1</v>
      </c>
      <c r="I180" s="272"/>
      <c r="J180" s="269"/>
      <c r="K180" s="269"/>
      <c r="L180" s="273"/>
      <c r="M180" s="274"/>
      <c r="N180" s="275"/>
      <c r="O180" s="275"/>
      <c r="P180" s="275"/>
      <c r="Q180" s="275"/>
      <c r="R180" s="275"/>
      <c r="S180" s="275"/>
      <c r="T180" s="27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7" t="s">
        <v>159</v>
      </c>
      <c r="AU180" s="277" t="s">
        <v>82</v>
      </c>
      <c r="AV180" s="15" t="s">
        <v>80</v>
      </c>
      <c r="AW180" s="15" t="s">
        <v>30</v>
      </c>
      <c r="AX180" s="15" t="s">
        <v>73</v>
      </c>
      <c r="AY180" s="277" t="s">
        <v>145</v>
      </c>
    </row>
    <row r="181" s="13" customFormat="1">
      <c r="A181" s="13"/>
      <c r="B181" s="246"/>
      <c r="C181" s="247"/>
      <c r="D181" s="239" t="s">
        <v>159</v>
      </c>
      <c r="E181" s="248" t="s">
        <v>1</v>
      </c>
      <c r="F181" s="249" t="s">
        <v>207</v>
      </c>
      <c r="G181" s="247"/>
      <c r="H181" s="250">
        <v>6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159</v>
      </c>
      <c r="AU181" s="256" t="s">
        <v>82</v>
      </c>
      <c r="AV181" s="13" t="s">
        <v>82</v>
      </c>
      <c r="AW181" s="13" t="s">
        <v>30</v>
      </c>
      <c r="AX181" s="13" t="s">
        <v>73</v>
      </c>
      <c r="AY181" s="256" t="s">
        <v>145</v>
      </c>
    </row>
    <row r="182" s="14" customFormat="1">
      <c r="A182" s="14"/>
      <c r="B182" s="257"/>
      <c r="C182" s="258"/>
      <c r="D182" s="239" t="s">
        <v>159</v>
      </c>
      <c r="E182" s="259" t="s">
        <v>1</v>
      </c>
      <c r="F182" s="260" t="s">
        <v>162</v>
      </c>
      <c r="G182" s="258"/>
      <c r="H182" s="261">
        <v>6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7" t="s">
        <v>159</v>
      </c>
      <c r="AU182" s="267" t="s">
        <v>82</v>
      </c>
      <c r="AV182" s="14" t="s">
        <v>153</v>
      </c>
      <c r="AW182" s="14" t="s">
        <v>30</v>
      </c>
      <c r="AX182" s="14" t="s">
        <v>80</v>
      </c>
      <c r="AY182" s="267" t="s">
        <v>145</v>
      </c>
    </row>
    <row r="183" s="2" customFormat="1" ht="16.5" customHeight="1">
      <c r="A183" s="38"/>
      <c r="B183" s="39"/>
      <c r="C183" s="278" t="s">
        <v>208</v>
      </c>
      <c r="D183" s="278" t="s">
        <v>209</v>
      </c>
      <c r="E183" s="279" t="s">
        <v>210</v>
      </c>
      <c r="F183" s="280" t="s">
        <v>211</v>
      </c>
      <c r="G183" s="281" t="s">
        <v>212</v>
      </c>
      <c r="H183" s="282">
        <v>14.4</v>
      </c>
      <c r="I183" s="283"/>
      <c r="J183" s="284">
        <f>ROUND(I183*H183,2)</f>
        <v>0</v>
      </c>
      <c r="K183" s="280" t="s">
        <v>152</v>
      </c>
      <c r="L183" s="285"/>
      <c r="M183" s="286" t="s">
        <v>1</v>
      </c>
      <c r="N183" s="287" t="s">
        <v>38</v>
      </c>
      <c r="O183" s="91"/>
      <c r="P183" s="235">
        <f>O183*H183</f>
        <v>0</v>
      </c>
      <c r="Q183" s="235">
        <v>1</v>
      </c>
      <c r="R183" s="235">
        <f>Q183*H183</f>
        <v>14.4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213</v>
      </c>
      <c r="AT183" s="237" t="s">
        <v>209</v>
      </c>
      <c r="AU183" s="237" t="s">
        <v>82</v>
      </c>
      <c r="AY183" s="17" t="s">
        <v>145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80</v>
      </c>
      <c r="BK183" s="238">
        <f>ROUND(I183*H183,2)</f>
        <v>0</v>
      </c>
      <c r="BL183" s="17" t="s">
        <v>153</v>
      </c>
      <c r="BM183" s="237" t="s">
        <v>214</v>
      </c>
    </row>
    <row r="184" s="2" customFormat="1">
      <c r="A184" s="38"/>
      <c r="B184" s="39"/>
      <c r="C184" s="40"/>
      <c r="D184" s="239" t="s">
        <v>155</v>
      </c>
      <c r="E184" s="40"/>
      <c r="F184" s="240" t="s">
        <v>211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155</v>
      </c>
      <c r="AU184" s="17" t="s">
        <v>82</v>
      </c>
    </row>
    <row r="185" s="15" customFormat="1">
      <c r="A185" s="15"/>
      <c r="B185" s="268"/>
      <c r="C185" s="269"/>
      <c r="D185" s="239" t="s">
        <v>159</v>
      </c>
      <c r="E185" s="270" t="s">
        <v>1</v>
      </c>
      <c r="F185" s="271" t="s">
        <v>206</v>
      </c>
      <c r="G185" s="269"/>
      <c r="H185" s="270" t="s">
        <v>1</v>
      </c>
      <c r="I185" s="272"/>
      <c r="J185" s="269"/>
      <c r="K185" s="269"/>
      <c r="L185" s="273"/>
      <c r="M185" s="274"/>
      <c r="N185" s="275"/>
      <c r="O185" s="275"/>
      <c r="P185" s="275"/>
      <c r="Q185" s="275"/>
      <c r="R185" s="275"/>
      <c r="S185" s="275"/>
      <c r="T185" s="27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7" t="s">
        <v>159</v>
      </c>
      <c r="AU185" s="277" t="s">
        <v>82</v>
      </c>
      <c r="AV185" s="15" t="s">
        <v>80</v>
      </c>
      <c r="AW185" s="15" t="s">
        <v>30</v>
      </c>
      <c r="AX185" s="15" t="s">
        <v>73</v>
      </c>
      <c r="AY185" s="277" t="s">
        <v>145</v>
      </c>
    </row>
    <row r="186" s="13" customFormat="1">
      <c r="A186" s="13"/>
      <c r="B186" s="246"/>
      <c r="C186" s="247"/>
      <c r="D186" s="239" t="s">
        <v>159</v>
      </c>
      <c r="E186" s="248" t="s">
        <v>1</v>
      </c>
      <c r="F186" s="249" t="s">
        <v>215</v>
      </c>
      <c r="G186" s="247"/>
      <c r="H186" s="250">
        <v>14.4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159</v>
      </c>
      <c r="AU186" s="256" t="s">
        <v>82</v>
      </c>
      <c r="AV186" s="13" t="s">
        <v>82</v>
      </c>
      <c r="AW186" s="13" t="s">
        <v>30</v>
      </c>
      <c r="AX186" s="13" t="s">
        <v>73</v>
      </c>
      <c r="AY186" s="256" t="s">
        <v>145</v>
      </c>
    </row>
    <row r="187" s="14" customFormat="1">
      <c r="A187" s="14"/>
      <c r="B187" s="257"/>
      <c r="C187" s="258"/>
      <c r="D187" s="239" t="s">
        <v>159</v>
      </c>
      <c r="E187" s="259" t="s">
        <v>1</v>
      </c>
      <c r="F187" s="260" t="s">
        <v>162</v>
      </c>
      <c r="G187" s="258"/>
      <c r="H187" s="261">
        <v>14.4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159</v>
      </c>
      <c r="AU187" s="267" t="s">
        <v>82</v>
      </c>
      <c r="AV187" s="14" t="s">
        <v>153</v>
      </c>
      <c r="AW187" s="14" t="s">
        <v>30</v>
      </c>
      <c r="AX187" s="14" t="s">
        <v>80</v>
      </c>
      <c r="AY187" s="267" t="s">
        <v>145</v>
      </c>
    </row>
    <row r="188" s="2" customFormat="1" ht="37.8" customHeight="1">
      <c r="A188" s="38"/>
      <c r="B188" s="39"/>
      <c r="C188" s="226" t="s">
        <v>216</v>
      </c>
      <c r="D188" s="226" t="s">
        <v>148</v>
      </c>
      <c r="E188" s="227" t="s">
        <v>217</v>
      </c>
      <c r="F188" s="228" t="s">
        <v>218</v>
      </c>
      <c r="G188" s="229" t="s">
        <v>151</v>
      </c>
      <c r="H188" s="230">
        <v>249.25</v>
      </c>
      <c r="I188" s="231"/>
      <c r="J188" s="232">
        <f>ROUND(I188*H188,2)</f>
        <v>0</v>
      </c>
      <c r="K188" s="228" t="s">
        <v>152</v>
      </c>
      <c r="L188" s="44"/>
      <c r="M188" s="233" t="s">
        <v>1</v>
      </c>
      <c r="N188" s="234" t="s">
        <v>38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153</v>
      </c>
      <c r="AT188" s="237" t="s">
        <v>148</v>
      </c>
      <c r="AU188" s="237" t="s">
        <v>82</v>
      </c>
      <c r="AY188" s="17" t="s">
        <v>145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80</v>
      </c>
      <c r="BK188" s="238">
        <f>ROUND(I188*H188,2)</f>
        <v>0</v>
      </c>
      <c r="BL188" s="17" t="s">
        <v>153</v>
      </c>
      <c r="BM188" s="237" t="s">
        <v>219</v>
      </c>
    </row>
    <row r="189" s="2" customFormat="1">
      <c r="A189" s="38"/>
      <c r="B189" s="39"/>
      <c r="C189" s="40"/>
      <c r="D189" s="239" t="s">
        <v>155</v>
      </c>
      <c r="E189" s="40"/>
      <c r="F189" s="240" t="s">
        <v>220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155</v>
      </c>
      <c r="AU189" s="17" t="s">
        <v>82</v>
      </c>
    </row>
    <row r="190" s="2" customFormat="1">
      <c r="A190" s="38"/>
      <c r="B190" s="39"/>
      <c r="C190" s="40"/>
      <c r="D190" s="244" t="s">
        <v>157</v>
      </c>
      <c r="E190" s="40"/>
      <c r="F190" s="245" t="s">
        <v>221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157</v>
      </c>
      <c r="AU190" s="17" t="s">
        <v>82</v>
      </c>
    </row>
    <row r="191" s="15" customFormat="1">
      <c r="A191" s="15"/>
      <c r="B191" s="268"/>
      <c r="C191" s="269"/>
      <c r="D191" s="239" t="s">
        <v>159</v>
      </c>
      <c r="E191" s="270" t="s">
        <v>1</v>
      </c>
      <c r="F191" s="271" t="s">
        <v>189</v>
      </c>
      <c r="G191" s="269"/>
      <c r="H191" s="270" t="s">
        <v>1</v>
      </c>
      <c r="I191" s="272"/>
      <c r="J191" s="269"/>
      <c r="K191" s="269"/>
      <c r="L191" s="273"/>
      <c r="M191" s="274"/>
      <c r="N191" s="275"/>
      <c r="O191" s="275"/>
      <c r="P191" s="275"/>
      <c r="Q191" s="275"/>
      <c r="R191" s="275"/>
      <c r="S191" s="275"/>
      <c r="T191" s="27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7" t="s">
        <v>159</v>
      </c>
      <c r="AU191" s="277" t="s">
        <v>82</v>
      </c>
      <c r="AV191" s="15" t="s">
        <v>80</v>
      </c>
      <c r="AW191" s="15" t="s">
        <v>30</v>
      </c>
      <c r="AX191" s="15" t="s">
        <v>73</v>
      </c>
      <c r="AY191" s="277" t="s">
        <v>145</v>
      </c>
    </row>
    <row r="192" s="13" customFormat="1">
      <c r="A192" s="13"/>
      <c r="B192" s="246"/>
      <c r="C192" s="247"/>
      <c r="D192" s="239" t="s">
        <v>159</v>
      </c>
      <c r="E192" s="248" t="s">
        <v>1</v>
      </c>
      <c r="F192" s="249" t="s">
        <v>222</v>
      </c>
      <c r="G192" s="247"/>
      <c r="H192" s="250">
        <v>118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159</v>
      </c>
      <c r="AU192" s="256" t="s">
        <v>82</v>
      </c>
      <c r="AV192" s="13" t="s">
        <v>82</v>
      </c>
      <c r="AW192" s="13" t="s">
        <v>30</v>
      </c>
      <c r="AX192" s="13" t="s">
        <v>73</v>
      </c>
      <c r="AY192" s="256" t="s">
        <v>145</v>
      </c>
    </row>
    <row r="193" s="13" customFormat="1">
      <c r="A193" s="13"/>
      <c r="B193" s="246"/>
      <c r="C193" s="247"/>
      <c r="D193" s="239" t="s">
        <v>159</v>
      </c>
      <c r="E193" s="248" t="s">
        <v>1</v>
      </c>
      <c r="F193" s="249" t="s">
        <v>160</v>
      </c>
      <c r="G193" s="247"/>
      <c r="H193" s="250">
        <v>93.75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159</v>
      </c>
      <c r="AU193" s="256" t="s">
        <v>82</v>
      </c>
      <c r="AV193" s="13" t="s">
        <v>82</v>
      </c>
      <c r="AW193" s="13" t="s">
        <v>30</v>
      </c>
      <c r="AX193" s="13" t="s">
        <v>73</v>
      </c>
      <c r="AY193" s="256" t="s">
        <v>145</v>
      </c>
    </row>
    <row r="194" s="13" customFormat="1">
      <c r="A194" s="13"/>
      <c r="B194" s="246"/>
      <c r="C194" s="247"/>
      <c r="D194" s="239" t="s">
        <v>159</v>
      </c>
      <c r="E194" s="248" t="s">
        <v>1</v>
      </c>
      <c r="F194" s="249" t="s">
        <v>161</v>
      </c>
      <c r="G194" s="247"/>
      <c r="H194" s="250">
        <v>37.5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159</v>
      </c>
      <c r="AU194" s="256" t="s">
        <v>82</v>
      </c>
      <c r="AV194" s="13" t="s">
        <v>82</v>
      </c>
      <c r="AW194" s="13" t="s">
        <v>30</v>
      </c>
      <c r="AX194" s="13" t="s">
        <v>73</v>
      </c>
      <c r="AY194" s="256" t="s">
        <v>145</v>
      </c>
    </row>
    <row r="195" s="14" customFormat="1">
      <c r="A195" s="14"/>
      <c r="B195" s="257"/>
      <c r="C195" s="258"/>
      <c r="D195" s="239" t="s">
        <v>159</v>
      </c>
      <c r="E195" s="259" t="s">
        <v>1</v>
      </c>
      <c r="F195" s="260" t="s">
        <v>162</v>
      </c>
      <c r="G195" s="258"/>
      <c r="H195" s="261">
        <v>249.25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159</v>
      </c>
      <c r="AU195" s="267" t="s">
        <v>82</v>
      </c>
      <c r="AV195" s="14" t="s">
        <v>153</v>
      </c>
      <c r="AW195" s="14" t="s">
        <v>30</v>
      </c>
      <c r="AX195" s="14" t="s">
        <v>80</v>
      </c>
      <c r="AY195" s="267" t="s">
        <v>145</v>
      </c>
    </row>
    <row r="196" s="2" customFormat="1" ht="24.15" customHeight="1">
      <c r="A196" s="38"/>
      <c r="B196" s="39"/>
      <c r="C196" s="226" t="s">
        <v>223</v>
      </c>
      <c r="D196" s="226" t="s">
        <v>148</v>
      </c>
      <c r="E196" s="227" t="s">
        <v>224</v>
      </c>
      <c r="F196" s="228" t="s">
        <v>225</v>
      </c>
      <c r="G196" s="229" t="s">
        <v>151</v>
      </c>
      <c r="H196" s="230">
        <v>131.25</v>
      </c>
      <c r="I196" s="231"/>
      <c r="J196" s="232">
        <f>ROUND(I196*H196,2)</f>
        <v>0</v>
      </c>
      <c r="K196" s="228" t="s">
        <v>152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153</v>
      </c>
      <c r="AT196" s="237" t="s">
        <v>148</v>
      </c>
      <c r="AU196" s="237" t="s">
        <v>82</v>
      </c>
      <c r="AY196" s="17" t="s">
        <v>145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80</v>
      </c>
      <c r="BK196" s="238">
        <f>ROUND(I196*H196,2)</f>
        <v>0</v>
      </c>
      <c r="BL196" s="17" t="s">
        <v>153</v>
      </c>
      <c r="BM196" s="237" t="s">
        <v>226</v>
      </c>
    </row>
    <row r="197" s="2" customFormat="1">
      <c r="A197" s="38"/>
      <c r="B197" s="39"/>
      <c r="C197" s="40"/>
      <c r="D197" s="239" t="s">
        <v>155</v>
      </c>
      <c r="E197" s="40"/>
      <c r="F197" s="240" t="s">
        <v>227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155</v>
      </c>
      <c r="AU197" s="17" t="s">
        <v>82</v>
      </c>
    </row>
    <row r="198" s="2" customFormat="1">
      <c r="A198" s="38"/>
      <c r="B198" s="39"/>
      <c r="C198" s="40"/>
      <c r="D198" s="244" t="s">
        <v>157</v>
      </c>
      <c r="E198" s="40"/>
      <c r="F198" s="245" t="s">
        <v>228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82</v>
      </c>
    </row>
    <row r="199" s="13" customFormat="1">
      <c r="A199" s="13"/>
      <c r="B199" s="246"/>
      <c r="C199" s="247"/>
      <c r="D199" s="239" t="s">
        <v>159</v>
      </c>
      <c r="E199" s="248" t="s">
        <v>1</v>
      </c>
      <c r="F199" s="249" t="s">
        <v>160</v>
      </c>
      <c r="G199" s="247"/>
      <c r="H199" s="250">
        <v>93.75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159</v>
      </c>
      <c r="AU199" s="256" t="s">
        <v>82</v>
      </c>
      <c r="AV199" s="13" t="s">
        <v>82</v>
      </c>
      <c r="AW199" s="13" t="s">
        <v>30</v>
      </c>
      <c r="AX199" s="13" t="s">
        <v>73</v>
      </c>
      <c r="AY199" s="256" t="s">
        <v>145</v>
      </c>
    </row>
    <row r="200" s="13" customFormat="1">
      <c r="A200" s="13"/>
      <c r="B200" s="246"/>
      <c r="C200" s="247"/>
      <c r="D200" s="239" t="s">
        <v>159</v>
      </c>
      <c r="E200" s="248" t="s">
        <v>1</v>
      </c>
      <c r="F200" s="249" t="s">
        <v>161</v>
      </c>
      <c r="G200" s="247"/>
      <c r="H200" s="250">
        <v>37.5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159</v>
      </c>
      <c r="AU200" s="256" t="s">
        <v>82</v>
      </c>
      <c r="AV200" s="13" t="s">
        <v>82</v>
      </c>
      <c r="AW200" s="13" t="s">
        <v>30</v>
      </c>
      <c r="AX200" s="13" t="s">
        <v>73</v>
      </c>
      <c r="AY200" s="256" t="s">
        <v>145</v>
      </c>
    </row>
    <row r="201" s="14" customFormat="1">
      <c r="A201" s="14"/>
      <c r="B201" s="257"/>
      <c r="C201" s="258"/>
      <c r="D201" s="239" t="s">
        <v>159</v>
      </c>
      <c r="E201" s="259" t="s">
        <v>1</v>
      </c>
      <c r="F201" s="260" t="s">
        <v>162</v>
      </c>
      <c r="G201" s="258"/>
      <c r="H201" s="261">
        <v>131.25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159</v>
      </c>
      <c r="AU201" s="267" t="s">
        <v>82</v>
      </c>
      <c r="AV201" s="14" t="s">
        <v>153</v>
      </c>
      <c r="AW201" s="14" t="s">
        <v>30</v>
      </c>
      <c r="AX201" s="14" t="s">
        <v>80</v>
      </c>
      <c r="AY201" s="267" t="s">
        <v>145</v>
      </c>
    </row>
    <row r="202" s="2" customFormat="1" ht="24.15" customHeight="1">
      <c r="A202" s="38"/>
      <c r="B202" s="39"/>
      <c r="C202" s="226" t="s">
        <v>229</v>
      </c>
      <c r="D202" s="226" t="s">
        <v>148</v>
      </c>
      <c r="E202" s="227" t="s">
        <v>230</v>
      </c>
      <c r="F202" s="228" t="s">
        <v>231</v>
      </c>
      <c r="G202" s="229" t="s">
        <v>151</v>
      </c>
      <c r="H202" s="230">
        <v>118</v>
      </c>
      <c r="I202" s="231"/>
      <c r="J202" s="232">
        <f>ROUND(I202*H202,2)</f>
        <v>0</v>
      </c>
      <c r="K202" s="228" t="s">
        <v>152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153</v>
      </c>
      <c r="AT202" s="237" t="s">
        <v>148</v>
      </c>
      <c r="AU202" s="237" t="s">
        <v>82</v>
      </c>
      <c r="AY202" s="17" t="s">
        <v>145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80</v>
      </c>
      <c r="BK202" s="238">
        <f>ROUND(I202*H202,2)</f>
        <v>0</v>
      </c>
      <c r="BL202" s="17" t="s">
        <v>153</v>
      </c>
      <c r="BM202" s="237" t="s">
        <v>232</v>
      </c>
    </row>
    <row r="203" s="2" customFormat="1">
      <c r="A203" s="38"/>
      <c r="B203" s="39"/>
      <c r="C203" s="40"/>
      <c r="D203" s="239" t="s">
        <v>155</v>
      </c>
      <c r="E203" s="40"/>
      <c r="F203" s="240" t="s">
        <v>233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155</v>
      </c>
      <c r="AU203" s="17" t="s">
        <v>82</v>
      </c>
    </row>
    <row r="204" s="2" customFormat="1">
      <c r="A204" s="38"/>
      <c r="B204" s="39"/>
      <c r="C204" s="40"/>
      <c r="D204" s="244" t="s">
        <v>157</v>
      </c>
      <c r="E204" s="40"/>
      <c r="F204" s="245" t="s">
        <v>234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157</v>
      </c>
      <c r="AU204" s="17" t="s">
        <v>82</v>
      </c>
    </row>
    <row r="205" s="15" customFormat="1">
      <c r="A205" s="15"/>
      <c r="B205" s="268"/>
      <c r="C205" s="269"/>
      <c r="D205" s="239" t="s">
        <v>159</v>
      </c>
      <c r="E205" s="270" t="s">
        <v>1</v>
      </c>
      <c r="F205" s="271" t="s">
        <v>189</v>
      </c>
      <c r="G205" s="269"/>
      <c r="H205" s="270" t="s">
        <v>1</v>
      </c>
      <c r="I205" s="272"/>
      <c r="J205" s="269"/>
      <c r="K205" s="269"/>
      <c r="L205" s="273"/>
      <c r="M205" s="274"/>
      <c r="N205" s="275"/>
      <c r="O205" s="275"/>
      <c r="P205" s="275"/>
      <c r="Q205" s="275"/>
      <c r="R205" s="275"/>
      <c r="S205" s="275"/>
      <c r="T205" s="27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7" t="s">
        <v>159</v>
      </c>
      <c r="AU205" s="277" t="s">
        <v>82</v>
      </c>
      <c r="AV205" s="15" t="s">
        <v>80</v>
      </c>
      <c r="AW205" s="15" t="s">
        <v>30</v>
      </c>
      <c r="AX205" s="15" t="s">
        <v>73</v>
      </c>
      <c r="AY205" s="277" t="s">
        <v>145</v>
      </c>
    </row>
    <row r="206" s="13" customFormat="1">
      <c r="A206" s="13"/>
      <c r="B206" s="246"/>
      <c r="C206" s="247"/>
      <c r="D206" s="239" t="s">
        <v>159</v>
      </c>
      <c r="E206" s="248" t="s">
        <v>1</v>
      </c>
      <c r="F206" s="249" t="s">
        <v>222</v>
      </c>
      <c r="G206" s="247"/>
      <c r="H206" s="250">
        <v>118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159</v>
      </c>
      <c r="AU206" s="256" t="s">
        <v>82</v>
      </c>
      <c r="AV206" s="13" t="s">
        <v>82</v>
      </c>
      <c r="AW206" s="13" t="s">
        <v>30</v>
      </c>
      <c r="AX206" s="13" t="s">
        <v>73</v>
      </c>
      <c r="AY206" s="256" t="s">
        <v>145</v>
      </c>
    </row>
    <row r="207" s="14" customFormat="1">
      <c r="A207" s="14"/>
      <c r="B207" s="257"/>
      <c r="C207" s="258"/>
      <c r="D207" s="239" t="s">
        <v>159</v>
      </c>
      <c r="E207" s="259" t="s">
        <v>1</v>
      </c>
      <c r="F207" s="260" t="s">
        <v>162</v>
      </c>
      <c r="G207" s="258"/>
      <c r="H207" s="261">
        <v>118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159</v>
      </c>
      <c r="AU207" s="267" t="s">
        <v>82</v>
      </c>
      <c r="AV207" s="14" t="s">
        <v>153</v>
      </c>
      <c r="AW207" s="14" t="s">
        <v>30</v>
      </c>
      <c r="AX207" s="14" t="s">
        <v>80</v>
      </c>
      <c r="AY207" s="267" t="s">
        <v>145</v>
      </c>
    </row>
    <row r="208" s="2" customFormat="1" ht="16.5" customHeight="1">
      <c r="A208" s="38"/>
      <c r="B208" s="39"/>
      <c r="C208" s="278" t="s">
        <v>235</v>
      </c>
      <c r="D208" s="278" t="s">
        <v>209</v>
      </c>
      <c r="E208" s="279" t="s">
        <v>236</v>
      </c>
      <c r="F208" s="280" t="s">
        <v>237</v>
      </c>
      <c r="G208" s="281" t="s">
        <v>212</v>
      </c>
      <c r="H208" s="282">
        <v>120.398</v>
      </c>
      <c r="I208" s="283"/>
      <c r="J208" s="284">
        <f>ROUND(I208*H208,2)</f>
        <v>0</v>
      </c>
      <c r="K208" s="280" t="s">
        <v>152</v>
      </c>
      <c r="L208" s="285"/>
      <c r="M208" s="286" t="s">
        <v>1</v>
      </c>
      <c r="N208" s="287" t="s">
        <v>38</v>
      </c>
      <c r="O208" s="91"/>
      <c r="P208" s="235">
        <f>O208*H208</f>
        <v>0</v>
      </c>
      <c r="Q208" s="235">
        <v>1</v>
      </c>
      <c r="R208" s="235">
        <f>Q208*H208</f>
        <v>120.398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213</v>
      </c>
      <c r="AT208" s="237" t="s">
        <v>209</v>
      </c>
      <c r="AU208" s="237" t="s">
        <v>82</v>
      </c>
      <c r="AY208" s="17" t="s">
        <v>145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80</v>
      </c>
      <c r="BK208" s="238">
        <f>ROUND(I208*H208,2)</f>
        <v>0</v>
      </c>
      <c r="BL208" s="17" t="s">
        <v>153</v>
      </c>
      <c r="BM208" s="237" t="s">
        <v>238</v>
      </c>
    </row>
    <row r="209" s="2" customFormat="1">
      <c r="A209" s="38"/>
      <c r="B209" s="39"/>
      <c r="C209" s="40"/>
      <c r="D209" s="239" t="s">
        <v>155</v>
      </c>
      <c r="E209" s="40"/>
      <c r="F209" s="240" t="s">
        <v>237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155</v>
      </c>
      <c r="AU209" s="17" t="s">
        <v>82</v>
      </c>
    </row>
    <row r="210" s="15" customFormat="1">
      <c r="A210" s="15"/>
      <c r="B210" s="268"/>
      <c r="C210" s="269"/>
      <c r="D210" s="239" t="s">
        <v>159</v>
      </c>
      <c r="E210" s="270" t="s">
        <v>1</v>
      </c>
      <c r="F210" s="271" t="s">
        <v>189</v>
      </c>
      <c r="G210" s="269"/>
      <c r="H210" s="270" t="s">
        <v>1</v>
      </c>
      <c r="I210" s="272"/>
      <c r="J210" s="269"/>
      <c r="K210" s="269"/>
      <c r="L210" s="273"/>
      <c r="M210" s="274"/>
      <c r="N210" s="275"/>
      <c r="O210" s="275"/>
      <c r="P210" s="275"/>
      <c r="Q210" s="275"/>
      <c r="R210" s="275"/>
      <c r="S210" s="275"/>
      <c r="T210" s="27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7" t="s">
        <v>159</v>
      </c>
      <c r="AU210" s="277" t="s">
        <v>82</v>
      </c>
      <c r="AV210" s="15" t="s">
        <v>80</v>
      </c>
      <c r="AW210" s="15" t="s">
        <v>30</v>
      </c>
      <c r="AX210" s="15" t="s">
        <v>73</v>
      </c>
      <c r="AY210" s="277" t="s">
        <v>145</v>
      </c>
    </row>
    <row r="211" s="13" customFormat="1">
      <c r="A211" s="13"/>
      <c r="B211" s="246"/>
      <c r="C211" s="247"/>
      <c r="D211" s="239" t="s">
        <v>159</v>
      </c>
      <c r="E211" s="248" t="s">
        <v>1</v>
      </c>
      <c r="F211" s="249" t="s">
        <v>239</v>
      </c>
      <c r="G211" s="247"/>
      <c r="H211" s="250">
        <v>84.959999999999994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159</v>
      </c>
      <c r="AU211" s="256" t="s">
        <v>82</v>
      </c>
      <c r="AV211" s="13" t="s">
        <v>82</v>
      </c>
      <c r="AW211" s="13" t="s">
        <v>30</v>
      </c>
      <c r="AX211" s="13" t="s">
        <v>73</v>
      </c>
      <c r="AY211" s="256" t="s">
        <v>145</v>
      </c>
    </row>
    <row r="212" s="15" customFormat="1">
      <c r="A212" s="15"/>
      <c r="B212" s="268"/>
      <c r="C212" s="269"/>
      <c r="D212" s="239" t="s">
        <v>159</v>
      </c>
      <c r="E212" s="270" t="s">
        <v>1</v>
      </c>
      <c r="F212" s="271" t="s">
        <v>191</v>
      </c>
      <c r="G212" s="269"/>
      <c r="H212" s="270" t="s">
        <v>1</v>
      </c>
      <c r="I212" s="272"/>
      <c r="J212" s="269"/>
      <c r="K212" s="269"/>
      <c r="L212" s="273"/>
      <c r="M212" s="274"/>
      <c r="N212" s="275"/>
      <c r="O212" s="275"/>
      <c r="P212" s="275"/>
      <c r="Q212" s="275"/>
      <c r="R212" s="275"/>
      <c r="S212" s="275"/>
      <c r="T212" s="27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7" t="s">
        <v>159</v>
      </c>
      <c r="AU212" s="277" t="s">
        <v>82</v>
      </c>
      <c r="AV212" s="15" t="s">
        <v>80</v>
      </c>
      <c r="AW212" s="15" t="s">
        <v>30</v>
      </c>
      <c r="AX212" s="15" t="s">
        <v>73</v>
      </c>
      <c r="AY212" s="277" t="s">
        <v>145</v>
      </c>
    </row>
    <row r="213" s="13" customFormat="1">
      <c r="A213" s="13"/>
      <c r="B213" s="246"/>
      <c r="C213" s="247"/>
      <c r="D213" s="239" t="s">
        <v>159</v>
      </c>
      <c r="E213" s="248" t="s">
        <v>1</v>
      </c>
      <c r="F213" s="249" t="s">
        <v>240</v>
      </c>
      <c r="G213" s="247"/>
      <c r="H213" s="250">
        <v>25.312999999999999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159</v>
      </c>
      <c r="AU213" s="256" t="s">
        <v>82</v>
      </c>
      <c r="AV213" s="13" t="s">
        <v>82</v>
      </c>
      <c r="AW213" s="13" t="s">
        <v>30</v>
      </c>
      <c r="AX213" s="13" t="s">
        <v>73</v>
      </c>
      <c r="AY213" s="256" t="s">
        <v>145</v>
      </c>
    </row>
    <row r="214" s="13" customFormat="1">
      <c r="A214" s="13"/>
      <c r="B214" s="246"/>
      <c r="C214" s="247"/>
      <c r="D214" s="239" t="s">
        <v>159</v>
      </c>
      <c r="E214" s="248" t="s">
        <v>1</v>
      </c>
      <c r="F214" s="249" t="s">
        <v>241</v>
      </c>
      <c r="G214" s="247"/>
      <c r="H214" s="250">
        <v>10.125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159</v>
      </c>
      <c r="AU214" s="256" t="s">
        <v>82</v>
      </c>
      <c r="AV214" s="13" t="s">
        <v>82</v>
      </c>
      <c r="AW214" s="13" t="s">
        <v>30</v>
      </c>
      <c r="AX214" s="13" t="s">
        <v>73</v>
      </c>
      <c r="AY214" s="256" t="s">
        <v>145</v>
      </c>
    </row>
    <row r="215" s="14" customFormat="1">
      <c r="A215" s="14"/>
      <c r="B215" s="257"/>
      <c r="C215" s="258"/>
      <c r="D215" s="239" t="s">
        <v>159</v>
      </c>
      <c r="E215" s="259" t="s">
        <v>1</v>
      </c>
      <c r="F215" s="260" t="s">
        <v>162</v>
      </c>
      <c r="G215" s="258"/>
      <c r="H215" s="261">
        <v>120.398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159</v>
      </c>
      <c r="AU215" s="267" t="s">
        <v>82</v>
      </c>
      <c r="AV215" s="14" t="s">
        <v>153</v>
      </c>
      <c r="AW215" s="14" t="s">
        <v>30</v>
      </c>
      <c r="AX215" s="14" t="s">
        <v>80</v>
      </c>
      <c r="AY215" s="267" t="s">
        <v>145</v>
      </c>
    </row>
    <row r="216" s="2" customFormat="1" ht="24.15" customHeight="1">
      <c r="A216" s="38"/>
      <c r="B216" s="39"/>
      <c r="C216" s="226" t="s">
        <v>242</v>
      </c>
      <c r="D216" s="226" t="s">
        <v>148</v>
      </c>
      <c r="E216" s="227" t="s">
        <v>243</v>
      </c>
      <c r="F216" s="228" t="s">
        <v>244</v>
      </c>
      <c r="G216" s="229" t="s">
        <v>151</v>
      </c>
      <c r="H216" s="230">
        <v>249.25</v>
      </c>
      <c r="I216" s="231"/>
      <c r="J216" s="232">
        <f>ROUND(I216*H216,2)</f>
        <v>0</v>
      </c>
      <c r="K216" s="228" t="s">
        <v>152</v>
      </c>
      <c r="L216" s="44"/>
      <c r="M216" s="233" t="s">
        <v>1</v>
      </c>
      <c r="N216" s="234" t="s">
        <v>38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153</v>
      </c>
      <c r="AT216" s="237" t="s">
        <v>148</v>
      </c>
      <c r="AU216" s="237" t="s">
        <v>82</v>
      </c>
      <c r="AY216" s="17" t="s">
        <v>145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80</v>
      </c>
      <c r="BK216" s="238">
        <f>ROUND(I216*H216,2)</f>
        <v>0</v>
      </c>
      <c r="BL216" s="17" t="s">
        <v>153</v>
      </c>
      <c r="BM216" s="237" t="s">
        <v>245</v>
      </c>
    </row>
    <row r="217" s="2" customFormat="1">
      <c r="A217" s="38"/>
      <c r="B217" s="39"/>
      <c r="C217" s="40"/>
      <c r="D217" s="239" t="s">
        <v>155</v>
      </c>
      <c r="E217" s="40"/>
      <c r="F217" s="240" t="s">
        <v>246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155</v>
      </c>
      <c r="AU217" s="17" t="s">
        <v>82</v>
      </c>
    </row>
    <row r="218" s="2" customFormat="1">
      <c r="A218" s="38"/>
      <c r="B218" s="39"/>
      <c r="C218" s="40"/>
      <c r="D218" s="244" t="s">
        <v>157</v>
      </c>
      <c r="E218" s="40"/>
      <c r="F218" s="245" t="s">
        <v>247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82</v>
      </c>
    </row>
    <row r="219" s="13" customFormat="1">
      <c r="A219" s="13"/>
      <c r="B219" s="246"/>
      <c r="C219" s="247"/>
      <c r="D219" s="239" t="s">
        <v>159</v>
      </c>
      <c r="E219" s="248" t="s">
        <v>1</v>
      </c>
      <c r="F219" s="249" t="s">
        <v>222</v>
      </c>
      <c r="G219" s="247"/>
      <c r="H219" s="250">
        <v>118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159</v>
      </c>
      <c r="AU219" s="256" t="s">
        <v>82</v>
      </c>
      <c r="AV219" s="13" t="s">
        <v>82</v>
      </c>
      <c r="AW219" s="13" t="s">
        <v>30</v>
      </c>
      <c r="AX219" s="13" t="s">
        <v>73</v>
      </c>
      <c r="AY219" s="256" t="s">
        <v>145</v>
      </c>
    </row>
    <row r="220" s="13" customFormat="1">
      <c r="A220" s="13"/>
      <c r="B220" s="246"/>
      <c r="C220" s="247"/>
      <c r="D220" s="239" t="s">
        <v>159</v>
      </c>
      <c r="E220" s="248" t="s">
        <v>1</v>
      </c>
      <c r="F220" s="249" t="s">
        <v>160</v>
      </c>
      <c r="G220" s="247"/>
      <c r="H220" s="250">
        <v>93.75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159</v>
      </c>
      <c r="AU220" s="256" t="s">
        <v>82</v>
      </c>
      <c r="AV220" s="13" t="s">
        <v>82</v>
      </c>
      <c r="AW220" s="13" t="s">
        <v>30</v>
      </c>
      <c r="AX220" s="13" t="s">
        <v>73</v>
      </c>
      <c r="AY220" s="256" t="s">
        <v>145</v>
      </c>
    </row>
    <row r="221" s="13" customFormat="1">
      <c r="A221" s="13"/>
      <c r="B221" s="246"/>
      <c r="C221" s="247"/>
      <c r="D221" s="239" t="s">
        <v>159</v>
      </c>
      <c r="E221" s="248" t="s">
        <v>1</v>
      </c>
      <c r="F221" s="249" t="s">
        <v>161</v>
      </c>
      <c r="G221" s="247"/>
      <c r="H221" s="250">
        <v>37.5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159</v>
      </c>
      <c r="AU221" s="256" t="s">
        <v>82</v>
      </c>
      <c r="AV221" s="13" t="s">
        <v>82</v>
      </c>
      <c r="AW221" s="13" t="s">
        <v>30</v>
      </c>
      <c r="AX221" s="13" t="s">
        <v>73</v>
      </c>
      <c r="AY221" s="256" t="s">
        <v>145</v>
      </c>
    </row>
    <row r="222" s="14" customFormat="1">
      <c r="A222" s="14"/>
      <c r="B222" s="257"/>
      <c r="C222" s="258"/>
      <c r="D222" s="239" t="s">
        <v>159</v>
      </c>
      <c r="E222" s="259" t="s">
        <v>1</v>
      </c>
      <c r="F222" s="260" t="s">
        <v>162</v>
      </c>
      <c r="G222" s="258"/>
      <c r="H222" s="261">
        <v>249.25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7" t="s">
        <v>159</v>
      </c>
      <c r="AU222" s="267" t="s">
        <v>82</v>
      </c>
      <c r="AV222" s="14" t="s">
        <v>153</v>
      </c>
      <c r="AW222" s="14" t="s">
        <v>30</v>
      </c>
      <c r="AX222" s="14" t="s">
        <v>80</v>
      </c>
      <c r="AY222" s="267" t="s">
        <v>145</v>
      </c>
    </row>
    <row r="223" s="2" customFormat="1" ht="16.5" customHeight="1">
      <c r="A223" s="38"/>
      <c r="B223" s="39"/>
      <c r="C223" s="278" t="s">
        <v>248</v>
      </c>
      <c r="D223" s="278" t="s">
        <v>209</v>
      </c>
      <c r="E223" s="279" t="s">
        <v>249</v>
      </c>
      <c r="F223" s="280" t="s">
        <v>250</v>
      </c>
      <c r="G223" s="281" t="s">
        <v>251</v>
      </c>
      <c r="H223" s="282">
        <v>4.9850000000000003</v>
      </c>
      <c r="I223" s="283"/>
      <c r="J223" s="284">
        <f>ROUND(I223*H223,2)</f>
        <v>0</v>
      </c>
      <c r="K223" s="280" t="s">
        <v>152</v>
      </c>
      <c r="L223" s="285"/>
      <c r="M223" s="286" t="s">
        <v>1</v>
      </c>
      <c r="N223" s="287" t="s">
        <v>38</v>
      </c>
      <c r="O223" s="91"/>
      <c r="P223" s="235">
        <f>O223*H223</f>
        <v>0</v>
      </c>
      <c r="Q223" s="235">
        <v>0.001</v>
      </c>
      <c r="R223" s="235">
        <f>Q223*H223</f>
        <v>0.0049850000000000007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213</v>
      </c>
      <c r="AT223" s="237" t="s">
        <v>209</v>
      </c>
      <c r="AU223" s="237" t="s">
        <v>82</v>
      </c>
      <c r="AY223" s="17" t="s">
        <v>145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80</v>
      </c>
      <c r="BK223" s="238">
        <f>ROUND(I223*H223,2)</f>
        <v>0</v>
      </c>
      <c r="BL223" s="17" t="s">
        <v>153</v>
      </c>
      <c r="BM223" s="237" t="s">
        <v>252</v>
      </c>
    </row>
    <row r="224" s="2" customFormat="1">
      <c r="A224" s="38"/>
      <c r="B224" s="39"/>
      <c r="C224" s="40"/>
      <c r="D224" s="239" t="s">
        <v>155</v>
      </c>
      <c r="E224" s="40"/>
      <c r="F224" s="240" t="s">
        <v>250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155</v>
      </c>
      <c r="AU224" s="17" t="s">
        <v>82</v>
      </c>
    </row>
    <row r="225" s="15" customFormat="1">
      <c r="A225" s="15"/>
      <c r="B225" s="268"/>
      <c r="C225" s="269"/>
      <c r="D225" s="239" t="s">
        <v>159</v>
      </c>
      <c r="E225" s="270" t="s">
        <v>1</v>
      </c>
      <c r="F225" s="271" t="s">
        <v>253</v>
      </c>
      <c r="G225" s="269"/>
      <c r="H225" s="270" t="s">
        <v>1</v>
      </c>
      <c r="I225" s="272"/>
      <c r="J225" s="269"/>
      <c r="K225" s="269"/>
      <c r="L225" s="273"/>
      <c r="M225" s="274"/>
      <c r="N225" s="275"/>
      <c r="O225" s="275"/>
      <c r="P225" s="275"/>
      <c r="Q225" s="275"/>
      <c r="R225" s="275"/>
      <c r="S225" s="275"/>
      <c r="T225" s="27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7" t="s">
        <v>159</v>
      </c>
      <c r="AU225" s="277" t="s">
        <v>82</v>
      </c>
      <c r="AV225" s="15" t="s">
        <v>80</v>
      </c>
      <c r="AW225" s="15" t="s">
        <v>30</v>
      </c>
      <c r="AX225" s="15" t="s">
        <v>73</v>
      </c>
      <c r="AY225" s="277" t="s">
        <v>145</v>
      </c>
    </row>
    <row r="226" s="13" customFormat="1">
      <c r="A226" s="13"/>
      <c r="B226" s="246"/>
      <c r="C226" s="247"/>
      <c r="D226" s="239" t="s">
        <v>159</v>
      </c>
      <c r="E226" s="248" t="s">
        <v>1</v>
      </c>
      <c r="F226" s="249" t="s">
        <v>254</v>
      </c>
      <c r="G226" s="247"/>
      <c r="H226" s="250">
        <v>4.9850000000000003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159</v>
      </c>
      <c r="AU226" s="256" t="s">
        <v>82</v>
      </c>
      <c r="AV226" s="13" t="s">
        <v>82</v>
      </c>
      <c r="AW226" s="13" t="s">
        <v>30</v>
      </c>
      <c r="AX226" s="13" t="s">
        <v>80</v>
      </c>
      <c r="AY226" s="256" t="s">
        <v>145</v>
      </c>
    </row>
    <row r="227" s="12" customFormat="1" ht="22.8" customHeight="1">
      <c r="A227" s="12"/>
      <c r="B227" s="210"/>
      <c r="C227" s="211"/>
      <c r="D227" s="212" t="s">
        <v>72</v>
      </c>
      <c r="E227" s="224" t="s">
        <v>255</v>
      </c>
      <c r="F227" s="224" t="s">
        <v>256</v>
      </c>
      <c r="G227" s="211"/>
      <c r="H227" s="211"/>
      <c r="I227" s="214"/>
      <c r="J227" s="225">
        <f>BK227</f>
        <v>0</v>
      </c>
      <c r="K227" s="211"/>
      <c r="L227" s="216"/>
      <c r="M227" s="217"/>
      <c r="N227" s="218"/>
      <c r="O227" s="218"/>
      <c r="P227" s="219">
        <v>0</v>
      </c>
      <c r="Q227" s="218"/>
      <c r="R227" s="219">
        <v>0</v>
      </c>
      <c r="S227" s="218"/>
      <c r="T227" s="220"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1" t="s">
        <v>80</v>
      </c>
      <c r="AT227" s="222" t="s">
        <v>72</v>
      </c>
      <c r="AU227" s="222" t="s">
        <v>80</v>
      </c>
      <c r="AY227" s="221" t="s">
        <v>145</v>
      </c>
      <c r="BK227" s="223">
        <v>0</v>
      </c>
    </row>
    <row r="228" s="12" customFormat="1" ht="22.8" customHeight="1">
      <c r="A228" s="12"/>
      <c r="B228" s="210"/>
      <c r="C228" s="211"/>
      <c r="D228" s="212" t="s">
        <v>72</v>
      </c>
      <c r="E228" s="224" t="s">
        <v>257</v>
      </c>
      <c r="F228" s="224" t="s">
        <v>258</v>
      </c>
      <c r="G228" s="211"/>
      <c r="H228" s="211"/>
      <c r="I228" s="214"/>
      <c r="J228" s="225">
        <f>BK228</f>
        <v>0</v>
      </c>
      <c r="K228" s="211"/>
      <c r="L228" s="216"/>
      <c r="M228" s="217"/>
      <c r="N228" s="218"/>
      <c r="O228" s="218"/>
      <c r="P228" s="219">
        <f>SUM(P229:P263)</f>
        <v>0</v>
      </c>
      <c r="Q228" s="218"/>
      <c r="R228" s="219">
        <f>SUM(R229:R263)</f>
        <v>0</v>
      </c>
      <c r="S228" s="218"/>
      <c r="T228" s="220">
        <f>SUM(T229:T263)</f>
        <v>20.092640000000003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80</v>
      </c>
      <c r="AT228" s="222" t="s">
        <v>72</v>
      </c>
      <c r="AU228" s="222" t="s">
        <v>80</v>
      </c>
      <c r="AY228" s="221" t="s">
        <v>145</v>
      </c>
      <c r="BK228" s="223">
        <f>SUM(BK229:BK263)</f>
        <v>0</v>
      </c>
    </row>
    <row r="229" s="2" customFormat="1" ht="16.5" customHeight="1">
      <c r="A229" s="38"/>
      <c r="B229" s="39"/>
      <c r="C229" s="226" t="s">
        <v>259</v>
      </c>
      <c r="D229" s="226" t="s">
        <v>148</v>
      </c>
      <c r="E229" s="227" t="s">
        <v>260</v>
      </c>
      <c r="F229" s="228" t="s">
        <v>261</v>
      </c>
      <c r="G229" s="229" t="s">
        <v>185</v>
      </c>
      <c r="H229" s="230">
        <v>6</v>
      </c>
      <c r="I229" s="231"/>
      <c r="J229" s="232">
        <f>ROUND(I229*H229,2)</f>
        <v>0</v>
      </c>
      <c r="K229" s="228" t="s">
        <v>152</v>
      </c>
      <c r="L229" s="44"/>
      <c r="M229" s="233" t="s">
        <v>1</v>
      </c>
      <c r="N229" s="234" t="s">
        <v>38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2.27</v>
      </c>
      <c r="T229" s="236">
        <f>S229*H229</f>
        <v>13.620000000000001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153</v>
      </c>
      <c r="AT229" s="237" t="s">
        <v>148</v>
      </c>
      <c r="AU229" s="237" t="s">
        <v>82</v>
      </c>
      <c r="AY229" s="17" t="s">
        <v>145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80</v>
      </c>
      <c r="BK229" s="238">
        <f>ROUND(I229*H229,2)</f>
        <v>0</v>
      </c>
      <c r="BL229" s="17" t="s">
        <v>153</v>
      </c>
      <c r="BM229" s="237" t="s">
        <v>262</v>
      </c>
    </row>
    <row r="230" s="2" customFormat="1">
      <c r="A230" s="38"/>
      <c r="B230" s="39"/>
      <c r="C230" s="40"/>
      <c r="D230" s="239" t="s">
        <v>155</v>
      </c>
      <c r="E230" s="40"/>
      <c r="F230" s="240" t="s">
        <v>263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155</v>
      </c>
      <c r="AU230" s="17" t="s">
        <v>82</v>
      </c>
    </row>
    <row r="231" s="2" customFormat="1">
      <c r="A231" s="38"/>
      <c r="B231" s="39"/>
      <c r="C231" s="40"/>
      <c r="D231" s="244" t="s">
        <v>157</v>
      </c>
      <c r="E231" s="40"/>
      <c r="F231" s="245" t="s">
        <v>264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157</v>
      </c>
      <c r="AU231" s="17" t="s">
        <v>82</v>
      </c>
    </row>
    <row r="232" s="15" customFormat="1">
      <c r="A232" s="15"/>
      <c r="B232" s="268"/>
      <c r="C232" s="269"/>
      <c r="D232" s="239" t="s">
        <v>159</v>
      </c>
      <c r="E232" s="270" t="s">
        <v>1</v>
      </c>
      <c r="F232" s="271" t="s">
        <v>265</v>
      </c>
      <c r="G232" s="269"/>
      <c r="H232" s="270" t="s">
        <v>1</v>
      </c>
      <c r="I232" s="272"/>
      <c r="J232" s="269"/>
      <c r="K232" s="269"/>
      <c r="L232" s="273"/>
      <c r="M232" s="274"/>
      <c r="N232" s="275"/>
      <c r="O232" s="275"/>
      <c r="P232" s="275"/>
      <c r="Q232" s="275"/>
      <c r="R232" s="275"/>
      <c r="S232" s="275"/>
      <c r="T232" s="27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7" t="s">
        <v>159</v>
      </c>
      <c r="AU232" s="277" t="s">
        <v>82</v>
      </c>
      <c r="AV232" s="15" t="s">
        <v>80</v>
      </c>
      <c r="AW232" s="15" t="s">
        <v>30</v>
      </c>
      <c r="AX232" s="15" t="s">
        <v>73</v>
      </c>
      <c r="AY232" s="277" t="s">
        <v>145</v>
      </c>
    </row>
    <row r="233" s="13" customFormat="1">
      <c r="A233" s="13"/>
      <c r="B233" s="246"/>
      <c r="C233" s="247"/>
      <c r="D233" s="239" t="s">
        <v>159</v>
      </c>
      <c r="E233" s="248" t="s">
        <v>1</v>
      </c>
      <c r="F233" s="249" t="s">
        <v>266</v>
      </c>
      <c r="G233" s="247"/>
      <c r="H233" s="250">
        <v>6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159</v>
      </c>
      <c r="AU233" s="256" t="s">
        <v>82</v>
      </c>
      <c r="AV233" s="13" t="s">
        <v>82</v>
      </c>
      <c r="AW233" s="13" t="s">
        <v>30</v>
      </c>
      <c r="AX233" s="13" t="s">
        <v>80</v>
      </c>
      <c r="AY233" s="256" t="s">
        <v>145</v>
      </c>
    </row>
    <row r="234" s="2" customFormat="1" ht="24.15" customHeight="1">
      <c r="A234" s="38"/>
      <c r="B234" s="39"/>
      <c r="C234" s="226" t="s">
        <v>267</v>
      </c>
      <c r="D234" s="226" t="s">
        <v>148</v>
      </c>
      <c r="E234" s="227" t="s">
        <v>268</v>
      </c>
      <c r="F234" s="228" t="s">
        <v>269</v>
      </c>
      <c r="G234" s="229" t="s">
        <v>166</v>
      </c>
      <c r="H234" s="230">
        <v>3</v>
      </c>
      <c r="I234" s="231"/>
      <c r="J234" s="232">
        <f>ROUND(I234*H234,2)</f>
        <v>0</v>
      </c>
      <c r="K234" s="228" t="s">
        <v>152</v>
      </c>
      <c r="L234" s="44"/>
      <c r="M234" s="233" t="s">
        <v>1</v>
      </c>
      <c r="N234" s="234" t="s">
        <v>38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0.16500000000000001</v>
      </c>
      <c r="T234" s="236">
        <f>S234*H234</f>
        <v>0.495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153</v>
      </c>
      <c r="AT234" s="237" t="s">
        <v>148</v>
      </c>
      <c r="AU234" s="237" t="s">
        <v>82</v>
      </c>
      <c r="AY234" s="17" t="s">
        <v>145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80</v>
      </c>
      <c r="BK234" s="238">
        <f>ROUND(I234*H234,2)</f>
        <v>0</v>
      </c>
      <c r="BL234" s="17" t="s">
        <v>153</v>
      </c>
      <c r="BM234" s="237" t="s">
        <v>270</v>
      </c>
    </row>
    <row r="235" s="2" customFormat="1">
      <c r="A235" s="38"/>
      <c r="B235" s="39"/>
      <c r="C235" s="40"/>
      <c r="D235" s="239" t="s">
        <v>155</v>
      </c>
      <c r="E235" s="40"/>
      <c r="F235" s="240" t="s">
        <v>271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155</v>
      </c>
      <c r="AU235" s="17" t="s">
        <v>82</v>
      </c>
    </row>
    <row r="236" s="2" customFormat="1">
      <c r="A236" s="38"/>
      <c r="B236" s="39"/>
      <c r="C236" s="40"/>
      <c r="D236" s="244" t="s">
        <v>157</v>
      </c>
      <c r="E236" s="40"/>
      <c r="F236" s="245" t="s">
        <v>272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82</v>
      </c>
    </row>
    <row r="237" s="2" customFormat="1" ht="24.15" customHeight="1">
      <c r="A237" s="38"/>
      <c r="B237" s="39"/>
      <c r="C237" s="226" t="s">
        <v>273</v>
      </c>
      <c r="D237" s="226" t="s">
        <v>148</v>
      </c>
      <c r="E237" s="227" t="s">
        <v>274</v>
      </c>
      <c r="F237" s="228" t="s">
        <v>275</v>
      </c>
      <c r="G237" s="229" t="s">
        <v>151</v>
      </c>
      <c r="H237" s="230">
        <v>12.48</v>
      </c>
      <c r="I237" s="231"/>
      <c r="J237" s="232">
        <f>ROUND(I237*H237,2)</f>
        <v>0</v>
      </c>
      <c r="K237" s="228" t="s">
        <v>152</v>
      </c>
      <c r="L237" s="44"/>
      <c r="M237" s="233" t="s">
        <v>1</v>
      </c>
      <c r="N237" s="234" t="s">
        <v>38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0.053999999999999999</v>
      </c>
      <c r="T237" s="236">
        <f>S237*H237</f>
        <v>0.67391999999999996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153</v>
      </c>
      <c r="AT237" s="237" t="s">
        <v>148</v>
      </c>
      <c r="AU237" s="237" t="s">
        <v>82</v>
      </c>
      <c r="AY237" s="17" t="s">
        <v>145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80</v>
      </c>
      <c r="BK237" s="238">
        <f>ROUND(I237*H237,2)</f>
        <v>0</v>
      </c>
      <c r="BL237" s="17" t="s">
        <v>153</v>
      </c>
      <c r="BM237" s="237" t="s">
        <v>276</v>
      </c>
    </row>
    <row r="238" s="2" customFormat="1">
      <c r="A238" s="38"/>
      <c r="B238" s="39"/>
      <c r="C238" s="40"/>
      <c r="D238" s="239" t="s">
        <v>155</v>
      </c>
      <c r="E238" s="40"/>
      <c r="F238" s="240" t="s">
        <v>277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155</v>
      </c>
      <c r="AU238" s="17" t="s">
        <v>82</v>
      </c>
    </row>
    <row r="239" s="2" customFormat="1">
      <c r="A239" s="38"/>
      <c r="B239" s="39"/>
      <c r="C239" s="40"/>
      <c r="D239" s="244" t="s">
        <v>157</v>
      </c>
      <c r="E239" s="40"/>
      <c r="F239" s="245" t="s">
        <v>278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157</v>
      </c>
      <c r="AU239" s="17" t="s">
        <v>82</v>
      </c>
    </row>
    <row r="240" s="15" customFormat="1">
      <c r="A240" s="15"/>
      <c r="B240" s="268"/>
      <c r="C240" s="269"/>
      <c r="D240" s="239" t="s">
        <v>159</v>
      </c>
      <c r="E240" s="270" t="s">
        <v>1</v>
      </c>
      <c r="F240" s="271" t="s">
        <v>279</v>
      </c>
      <c r="G240" s="269"/>
      <c r="H240" s="270" t="s">
        <v>1</v>
      </c>
      <c r="I240" s="272"/>
      <c r="J240" s="269"/>
      <c r="K240" s="269"/>
      <c r="L240" s="273"/>
      <c r="M240" s="274"/>
      <c r="N240" s="275"/>
      <c r="O240" s="275"/>
      <c r="P240" s="275"/>
      <c r="Q240" s="275"/>
      <c r="R240" s="275"/>
      <c r="S240" s="275"/>
      <c r="T240" s="27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7" t="s">
        <v>159</v>
      </c>
      <c r="AU240" s="277" t="s">
        <v>82</v>
      </c>
      <c r="AV240" s="15" t="s">
        <v>80</v>
      </c>
      <c r="AW240" s="15" t="s">
        <v>30</v>
      </c>
      <c r="AX240" s="15" t="s">
        <v>73</v>
      </c>
      <c r="AY240" s="277" t="s">
        <v>145</v>
      </c>
    </row>
    <row r="241" s="13" customFormat="1">
      <c r="A241" s="13"/>
      <c r="B241" s="246"/>
      <c r="C241" s="247"/>
      <c r="D241" s="239" t="s">
        <v>159</v>
      </c>
      <c r="E241" s="248" t="s">
        <v>1</v>
      </c>
      <c r="F241" s="249" t="s">
        <v>280</v>
      </c>
      <c r="G241" s="247"/>
      <c r="H241" s="250">
        <v>12.48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159</v>
      </c>
      <c r="AU241" s="256" t="s">
        <v>82</v>
      </c>
      <c r="AV241" s="13" t="s">
        <v>82</v>
      </c>
      <c r="AW241" s="13" t="s">
        <v>30</v>
      </c>
      <c r="AX241" s="13" t="s">
        <v>80</v>
      </c>
      <c r="AY241" s="256" t="s">
        <v>145</v>
      </c>
    </row>
    <row r="242" s="2" customFormat="1" ht="24.15" customHeight="1">
      <c r="A242" s="38"/>
      <c r="B242" s="39"/>
      <c r="C242" s="226" t="s">
        <v>281</v>
      </c>
      <c r="D242" s="226" t="s">
        <v>148</v>
      </c>
      <c r="E242" s="227" t="s">
        <v>282</v>
      </c>
      <c r="F242" s="228" t="s">
        <v>283</v>
      </c>
      <c r="G242" s="229" t="s">
        <v>151</v>
      </c>
      <c r="H242" s="230">
        <v>1.6200000000000001</v>
      </c>
      <c r="I242" s="231"/>
      <c r="J242" s="232">
        <f>ROUND(I242*H242,2)</f>
        <v>0</v>
      </c>
      <c r="K242" s="228" t="s">
        <v>152</v>
      </c>
      <c r="L242" s="44"/>
      <c r="M242" s="233" t="s">
        <v>1</v>
      </c>
      <c r="N242" s="234" t="s">
        <v>38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0.048000000000000001</v>
      </c>
      <c r="T242" s="236">
        <f>S242*H242</f>
        <v>0.07776000000000001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153</v>
      </c>
      <c r="AT242" s="237" t="s">
        <v>148</v>
      </c>
      <c r="AU242" s="237" t="s">
        <v>82</v>
      </c>
      <c r="AY242" s="17" t="s">
        <v>145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80</v>
      </c>
      <c r="BK242" s="238">
        <f>ROUND(I242*H242,2)</f>
        <v>0</v>
      </c>
      <c r="BL242" s="17" t="s">
        <v>153</v>
      </c>
      <c r="BM242" s="237" t="s">
        <v>284</v>
      </c>
    </row>
    <row r="243" s="2" customFormat="1">
      <c r="A243" s="38"/>
      <c r="B243" s="39"/>
      <c r="C243" s="40"/>
      <c r="D243" s="239" t="s">
        <v>155</v>
      </c>
      <c r="E243" s="40"/>
      <c r="F243" s="240" t="s">
        <v>285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155</v>
      </c>
      <c r="AU243" s="17" t="s">
        <v>82</v>
      </c>
    </row>
    <row r="244" s="2" customFormat="1">
      <c r="A244" s="38"/>
      <c r="B244" s="39"/>
      <c r="C244" s="40"/>
      <c r="D244" s="244" t="s">
        <v>157</v>
      </c>
      <c r="E244" s="40"/>
      <c r="F244" s="245" t="s">
        <v>286</v>
      </c>
      <c r="G244" s="40"/>
      <c r="H244" s="40"/>
      <c r="I244" s="241"/>
      <c r="J244" s="40"/>
      <c r="K244" s="40"/>
      <c r="L244" s="44"/>
      <c r="M244" s="242"/>
      <c r="N244" s="24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157</v>
      </c>
      <c r="AU244" s="17" t="s">
        <v>82</v>
      </c>
    </row>
    <row r="245" s="13" customFormat="1">
      <c r="A245" s="13"/>
      <c r="B245" s="246"/>
      <c r="C245" s="247"/>
      <c r="D245" s="239" t="s">
        <v>159</v>
      </c>
      <c r="E245" s="248" t="s">
        <v>1</v>
      </c>
      <c r="F245" s="249" t="s">
        <v>287</v>
      </c>
      <c r="G245" s="247"/>
      <c r="H245" s="250">
        <v>1.6200000000000001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159</v>
      </c>
      <c r="AU245" s="256" t="s">
        <v>82</v>
      </c>
      <c r="AV245" s="13" t="s">
        <v>82</v>
      </c>
      <c r="AW245" s="13" t="s">
        <v>30</v>
      </c>
      <c r="AX245" s="13" t="s">
        <v>80</v>
      </c>
      <c r="AY245" s="256" t="s">
        <v>145</v>
      </c>
    </row>
    <row r="246" s="2" customFormat="1" ht="21.75" customHeight="1">
      <c r="A246" s="38"/>
      <c r="B246" s="39"/>
      <c r="C246" s="226" t="s">
        <v>288</v>
      </c>
      <c r="D246" s="226" t="s">
        <v>148</v>
      </c>
      <c r="E246" s="227" t="s">
        <v>289</v>
      </c>
      <c r="F246" s="228" t="s">
        <v>290</v>
      </c>
      <c r="G246" s="229" t="s">
        <v>151</v>
      </c>
      <c r="H246" s="230">
        <v>12</v>
      </c>
      <c r="I246" s="231"/>
      <c r="J246" s="232">
        <f>ROUND(I246*H246,2)</f>
        <v>0</v>
      </c>
      <c r="K246" s="228" t="s">
        <v>152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0.087999999999999995</v>
      </c>
      <c r="T246" s="236">
        <f>S246*H246</f>
        <v>1.0560000000000001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153</v>
      </c>
      <c r="AT246" s="237" t="s">
        <v>148</v>
      </c>
      <c r="AU246" s="237" t="s">
        <v>82</v>
      </c>
      <c r="AY246" s="17" t="s">
        <v>145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80</v>
      </c>
      <c r="BK246" s="238">
        <f>ROUND(I246*H246,2)</f>
        <v>0</v>
      </c>
      <c r="BL246" s="17" t="s">
        <v>153</v>
      </c>
      <c r="BM246" s="237" t="s">
        <v>291</v>
      </c>
    </row>
    <row r="247" s="2" customFormat="1">
      <c r="A247" s="38"/>
      <c r="B247" s="39"/>
      <c r="C247" s="40"/>
      <c r="D247" s="239" t="s">
        <v>155</v>
      </c>
      <c r="E247" s="40"/>
      <c r="F247" s="240" t="s">
        <v>292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155</v>
      </c>
      <c r="AU247" s="17" t="s">
        <v>82</v>
      </c>
    </row>
    <row r="248" s="2" customFormat="1">
      <c r="A248" s="38"/>
      <c r="B248" s="39"/>
      <c r="C248" s="40"/>
      <c r="D248" s="244" t="s">
        <v>157</v>
      </c>
      <c r="E248" s="40"/>
      <c r="F248" s="245" t="s">
        <v>293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157</v>
      </c>
      <c r="AU248" s="17" t="s">
        <v>82</v>
      </c>
    </row>
    <row r="249" s="15" customFormat="1">
      <c r="A249" s="15"/>
      <c r="B249" s="268"/>
      <c r="C249" s="269"/>
      <c r="D249" s="239" t="s">
        <v>159</v>
      </c>
      <c r="E249" s="270" t="s">
        <v>1</v>
      </c>
      <c r="F249" s="271" t="s">
        <v>294</v>
      </c>
      <c r="G249" s="269"/>
      <c r="H249" s="270" t="s">
        <v>1</v>
      </c>
      <c r="I249" s="272"/>
      <c r="J249" s="269"/>
      <c r="K249" s="269"/>
      <c r="L249" s="273"/>
      <c r="M249" s="274"/>
      <c r="N249" s="275"/>
      <c r="O249" s="275"/>
      <c r="P249" s="275"/>
      <c r="Q249" s="275"/>
      <c r="R249" s="275"/>
      <c r="S249" s="275"/>
      <c r="T249" s="27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7" t="s">
        <v>159</v>
      </c>
      <c r="AU249" s="277" t="s">
        <v>82</v>
      </c>
      <c r="AV249" s="15" t="s">
        <v>80</v>
      </c>
      <c r="AW249" s="15" t="s">
        <v>30</v>
      </c>
      <c r="AX249" s="15" t="s">
        <v>73</v>
      </c>
      <c r="AY249" s="277" t="s">
        <v>145</v>
      </c>
    </row>
    <row r="250" s="13" customFormat="1">
      <c r="A250" s="13"/>
      <c r="B250" s="246"/>
      <c r="C250" s="247"/>
      <c r="D250" s="239" t="s">
        <v>159</v>
      </c>
      <c r="E250" s="248" t="s">
        <v>1</v>
      </c>
      <c r="F250" s="249" t="s">
        <v>295</v>
      </c>
      <c r="G250" s="247"/>
      <c r="H250" s="250">
        <v>12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6" t="s">
        <v>159</v>
      </c>
      <c r="AU250" s="256" t="s">
        <v>82</v>
      </c>
      <c r="AV250" s="13" t="s">
        <v>82</v>
      </c>
      <c r="AW250" s="13" t="s">
        <v>30</v>
      </c>
      <c r="AX250" s="13" t="s">
        <v>80</v>
      </c>
      <c r="AY250" s="256" t="s">
        <v>145</v>
      </c>
    </row>
    <row r="251" s="2" customFormat="1" ht="24.15" customHeight="1">
      <c r="A251" s="38"/>
      <c r="B251" s="39"/>
      <c r="C251" s="226" t="s">
        <v>296</v>
      </c>
      <c r="D251" s="226" t="s">
        <v>148</v>
      </c>
      <c r="E251" s="227" t="s">
        <v>297</v>
      </c>
      <c r="F251" s="228" t="s">
        <v>298</v>
      </c>
      <c r="G251" s="229" t="s">
        <v>185</v>
      </c>
      <c r="H251" s="230">
        <v>2.3399999999999999</v>
      </c>
      <c r="I251" s="231"/>
      <c r="J251" s="232">
        <f>ROUND(I251*H251,2)</f>
        <v>0</v>
      </c>
      <c r="K251" s="228" t="s">
        <v>152</v>
      </c>
      <c r="L251" s="44"/>
      <c r="M251" s="233" t="s">
        <v>1</v>
      </c>
      <c r="N251" s="234" t="s">
        <v>38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1.5940000000000001</v>
      </c>
      <c r="T251" s="236">
        <f>S251*H251</f>
        <v>3.7299600000000002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153</v>
      </c>
      <c r="AT251" s="237" t="s">
        <v>148</v>
      </c>
      <c r="AU251" s="237" t="s">
        <v>82</v>
      </c>
      <c r="AY251" s="17" t="s">
        <v>145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80</v>
      </c>
      <c r="BK251" s="238">
        <f>ROUND(I251*H251,2)</f>
        <v>0</v>
      </c>
      <c r="BL251" s="17" t="s">
        <v>153</v>
      </c>
      <c r="BM251" s="237" t="s">
        <v>299</v>
      </c>
    </row>
    <row r="252" s="2" customFormat="1">
      <c r="A252" s="38"/>
      <c r="B252" s="39"/>
      <c r="C252" s="40"/>
      <c r="D252" s="239" t="s">
        <v>155</v>
      </c>
      <c r="E252" s="40"/>
      <c r="F252" s="240" t="s">
        <v>300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155</v>
      </c>
      <c r="AU252" s="17" t="s">
        <v>82</v>
      </c>
    </row>
    <row r="253" s="2" customFormat="1">
      <c r="A253" s="38"/>
      <c r="B253" s="39"/>
      <c r="C253" s="40"/>
      <c r="D253" s="244" t="s">
        <v>157</v>
      </c>
      <c r="E253" s="40"/>
      <c r="F253" s="245" t="s">
        <v>301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82</v>
      </c>
    </row>
    <row r="254" s="15" customFormat="1">
      <c r="A254" s="15"/>
      <c r="B254" s="268"/>
      <c r="C254" s="269"/>
      <c r="D254" s="239" t="s">
        <v>159</v>
      </c>
      <c r="E254" s="270" t="s">
        <v>1</v>
      </c>
      <c r="F254" s="271" t="s">
        <v>302</v>
      </c>
      <c r="G254" s="269"/>
      <c r="H254" s="270" t="s">
        <v>1</v>
      </c>
      <c r="I254" s="272"/>
      <c r="J254" s="269"/>
      <c r="K254" s="269"/>
      <c r="L254" s="273"/>
      <c r="M254" s="274"/>
      <c r="N254" s="275"/>
      <c r="O254" s="275"/>
      <c r="P254" s="275"/>
      <c r="Q254" s="275"/>
      <c r="R254" s="275"/>
      <c r="S254" s="275"/>
      <c r="T254" s="27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7" t="s">
        <v>159</v>
      </c>
      <c r="AU254" s="277" t="s">
        <v>82</v>
      </c>
      <c r="AV254" s="15" t="s">
        <v>80</v>
      </c>
      <c r="AW254" s="15" t="s">
        <v>30</v>
      </c>
      <c r="AX254" s="15" t="s">
        <v>73</v>
      </c>
      <c r="AY254" s="277" t="s">
        <v>145</v>
      </c>
    </row>
    <row r="255" s="13" customFormat="1">
      <c r="A255" s="13"/>
      <c r="B255" s="246"/>
      <c r="C255" s="247"/>
      <c r="D255" s="239" t="s">
        <v>159</v>
      </c>
      <c r="E255" s="248" t="s">
        <v>1</v>
      </c>
      <c r="F255" s="249" t="s">
        <v>303</v>
      </c>
      <c r="G255" s="247"/>
      <c r="H255" s="250">
        <v>2.3399999999999999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159</v>
      </c>
      <c r="AU255" s="256" t="s">
        <v>82</v>
      </c>
      <c r="AV255" s="13" t="s">
        <v>82</v>
      </c>
      <c r="AW255" s="13" t="s">
        <v>30</v>
      </c>
      <c r="AX255" s="13" t="s">
        <v>80</v>
      </c>
      <c r="AY255" s="256" t="s">
        <v>145</v>
      </c>
    </row>
    <row r="256" s="2" customFormat="1" ht="24.15" customHeight="1">
      <c r="A256" s="38"/>
      <c r="B256" s="39"/>
      <c r="C256" s="226" t="s">
        <v>304</v>
      </c>
      <c r="D256" s="226" t="s">
        <v>148</v>
      </c>
      <c r="E256" s="227" t="s">
        <v>305</v>
      </c>
      <c r="F256" s="228" t="s">
        <v>306</v>
      </c>
      <c r="G256" s="229" t="s">
        <v>166</v>
      </c>
      <c r="H256" s="230">
        <v>7</v>
      </c>
      <c r="I256" s="231"/>
      <c r="J256" s="232">
        <f>ROUND(I256*H256,2)</f>
        <v>0</v>
      </c>
      <c r="K256" s="228" t="s">
        <v>152</v>
      </c>
      <c r="L256" s="44"/>
      <c r="M256" s="233" t="s">
        <v>1</v>
      </c>
      <c r="N256" s="234" t="s">
        <v>38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0.053999999999999999</v>
      </c>
      <c r="T256" s="236">
        <f>S256*H256</f>
        <v>0.378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153</v>
      </c>
      <c r="AT256" s="237" t="s">
        <v>148</v>
      </c>
      <c r="AU256" s="237" t="s">
        <v>82</v>
      </c>
      <c r="AY256" s="17" t="s">
        <v>145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80</v>
      </c>
      <c r="BK256" s="238">
        <f>ROUND(I256*H256,2)</f>
        <v>0</v>
      </c>
      <c r="BL256" s="17" t="s">
        <v>153</v>
      </c>
      <c r="BM256" s="237" t="s">
        <v>307</v>
      </c>
    </row>
    <row r="257" s="2" customFormat="1">
      <c r="A257" s="38"/>
      <c r="B257" s="39"/>
      <c r="C257" s="40"/>
      <c r="D257" s="239" t="s">
        <v>155</v>
      </c>
      <c r="E257" s="40"/>
      <c r="F257" s="240" t="s">
        <v>308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155</v>
      </c>
      <c r="AU257" s="17" t="s">
        <v>82</v>
      </c>
    </row>
    <row r="258" s="2" customFormat="1">
      <c r="A258" s="38"/>
      <c r="B258" s="39"/>
      <c r="C258" s="40"/>
      <c r="D258" s="244" t="s">
        <v>157</v>
      </c>
      <c r="E258" s="40"/>
      <c r="F258" s="245" t="s">
        <v>309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157</v>
      </c>
      <c r="AU258" s="17" t="s">
        <v>82</v>
      </c>
    </row>
    <row r="259" s="13" customFormat="1">
      <c r="A259" s="13"/>
      <c r="B259" s="246"/>
      <c r="C259" s="247"/>
      <c r="D259" s="239" t="s">
        <v>159</v>
      </c>
      <c r="E259" s="248" t="s">
        <v>1</v>
      </c>
      <c r="F259" s="249" t="s">
        <v>310</v>
      </c>
      <c r="G259" s="247"/>
      <c r="H259" s="250">
        <v>7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159</v>
      </c>
      <c r="AU259" s="256" t="s">
        <v>82</v>
      </c>
      <c r="AV259" s="13" t="s">
        <v>82</v>
      </c>
      <c r="AW259" s="13" t="s">
        <v>30</v>
      </c>
      <c r="AX259" s="13" t="s">
        <v>80</v>
      </c>
      <c r="AY259" s="256" t="s">
        <v>145</v>
      </c>
    </row>
    <row r="260" s="2" customFormat="1" ht="24.15" customHeight="1">
      <c r="A260" s="38"/>
      <c r="B260" s="39"/>
      <c r="C260" s="226" t="s">
        <v>311</v>
      </c>
      <c r="D260" s="226" t="s">
        <v>148</v>
      </c>
      <c r="E260" s="227" t="s">
        <v>312</v>
      </c>
      <c r="F260" s="228" t="s">
        <v>313</v>
      </c>
      <c r="G260" s="229" t="s">
        <v>314</v>
      </c>
      <c r="H260" s="230">
        <v>25</v>
      </c>
      <c r="I260" s="231"/>
      <c r="J260" s="232">
        <f>ROUND(I260*H260,2)</f>
        <v>0</v>
      </c>
      <c r="K260" s="228" t="s">
        <v>152</v>
      </c>
      <c r="L260" s="44"/>
      <c r="M260" s="233" t="s">
        <v>1</v>
      </c>
      <c r="N260" s="234" t="s">
        <v>38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0.00248</v>
      </c>
      <c r="T260" s="236">
        <f>S260*H260</f>
        <v>0.062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153</v>
      </c>
      <c r="AT260" s="237" t="s">
        <v>148</v>
      </c>
      <c r="AU260" s="237" t="s">
        <v>82</v>
      </c>
      <c r="AY260" s="17" t="s">
        <v>145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80</v>
      </c>
      <c r="BK260" s="238">
        <f>ROUND(I260*H260,2)</f>
        <v>0</v>
      </c>
      <c r="BL260" s="17" t="s">
        <v>153</v>
      </c>
      <c r="BM260" s="237" t="s">
        <v>315</v>
      </c>
    </row>
    <row r="261" s="2" customFormat="1">
      <c r="A261" s="38"/>
      <c r="B261" s="39"/>
      <c r="C261" s="40"/>
      <c r="D261" s="239" t="s">
        <v>155</v>
      </c>
      <c r="E261" s="40"/>
      <c r="F261" s="240" t="s">
        <v>316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155</v>
      </c>
      <c r="AU261" s="17" t="s">
        <v>82</v>
      </c>
    </row>
    <row r="262" s="2" customFormat="1">
      <c r="A262" s="38"/>
      <c r="B262" s="39"/>
      <c r="C262" s="40"/>
      <c r="D262" s="244" t="s">
        <v>157</v>
      </c>
      <c r="E262" s="40"/>
      <c r="F262" s="245" t="s">
        <v>317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157</v>
      </c>
      <c r="AU262" s="17" t="s">
        <v>82</v>
      </c>
    </row>
    <row r="263" s="13" customFormat="1">
      <c r="A263" s="13"/>
      <c r="B263" s="246"/>
      <c r="C263" s="247"/>
      <c r="D263" s="239" t="s">
        <v>159</v>
      </c>
      <c r="E263" s="248" t="s">
        <v>1</v>
      </c>
      <c r="F263" s="249" t="s">
        <v>267</v>
      </c>
      <c r="G263" s="247"/>
      <c r="H263" s="250">
        <v>25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159</v>
      </c>
      <c r="AU263" s="256" t="s">
        <v>82</v>
      </c>
      <c r="AV263" s="13" t="s">
        <v>82</v>
      </c>
      <c r="AW263" s="13" t="s">
        <v>30</v>
      </c>
      <c r="AX263" s="13" t="s">
        <v>80</v>
      </c>
      <c r="AY263" s="256" t="s">
        <v>145</v>
      </c>
    </row>
    <row r="264" s="12" customFormat="1" ht="22.8" customHeight="1">
      <c r="A264" s="12"/>
      <c r="B264" s="210"/>
      <c r="C264" s="211"/>
      <c r="D264" s="212" t="s">
        <v>72</v>
      </c>
      <c r="E264" s="224" t="s">
        <v>318</v>
      </c>
      <c r="F264" s="224" t="s">
        <v>319</v>
      </c>
      <c r="G264" s="211"/>
      <c r="H264" s="211"/>
      <c r="I264" s="214"/>
      <c r="J264" s="225">
        <f>BK264</f>
        <v>0</v>
      </c>
      <c r="K264" s="211"/>
      <c r="L264" s="216"/>
      <c r="M264" s="217"/>
      <c r="N264" s="218"/>
      <c r="O264" s="218"/>
      <c r="P264" s="219">
        <f>SUM(P265:P272)</f>
        <v>0</v>
      </c>
      <c r="Q264" s="218"/>
      <c r="R264" s="219">
        <f>SUM(R265:R272)</f>
        <v>0</v>
      </c>
      <c r="S264" s="218"/>
      <c r="T264" s="220">
        <f>SUM(T265:T272)</f>
        <v>218.88999999999999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1" t="s">
        <v>80</v>
      </c>
      <c r="AT264" s="222" t="s">
        <v>72</v>
      </c>
      <c r="AU264" s="222" t="s">
        <v>80</v>
      </c>
      <c r="AY264" s="221" t="s">
        <v>145</v>
      </c>
      <c r="BK264" s="223">
        <f>SUM(BK265:BK272)</f>
        <v>0</v>
      </c>
    </row>
    <row r="265" s="2" customFormat="1" ht="33" customHeight="1">
      <c r="A265" s="38"/>
      <c r="B265" s="39"/>
      <c r="C265" s="226" t="s">
        <v>320</v>
      </c>
      <c r="D265" s="226" t="s">
        <v>148</v>
      </c>
      <c r="E265" s="227" t="s">
        <v>321</v>
      </c>
      <c r="F265" s="228" t="s">
        <v>322</v>
      </c>
      <c r="G265" s="229" t="s">
        <v>185</v>
      </c>
      <c r="H265" s="230">
        <v>625.39999999999998</v>
      </c>
      <c r="I265" s="231"/>
      <c r="J265" s="232">
        <f>ROUND(I265*H265,2)</f>
        <v>0</v>
      </c>
      <c r="K265" s="228" t="s">
        <v>152</v>
      </c>
      <c r="L265" s="44"/>
      <c r="M265" s="233" t="s">
        <v>1</v>
      </c>
      <c r="N265" s="234" t="s">
        <v>38</v>
      </c>
      <c r="O265" s="91"/>
      <c r="P265" s="235">
        <f>O265*H265</f>
        <v>0</v>
      </c>
      <c r="Q265" s="235">
        <v>0</v>
      </c>
      <c r="R265" s="235">
        <f>Q265*H265</f>
        <v>0</v>
      </c>
      <c r="S265" s="235">
        <v>0.34999999999999998</v>
      </c>
      <c r="T265" s="236">
        <f>S265*H265</f>
        <v>218.88999999999999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153</v>
      </c>
      <c r="AT265" s="237" t="s">
        <v>148</v>
      </c>
      <c r="AU265" s="237" t="s">
        <v>82</v>
      </c>
      <c r="AY265" s="17" t="s">
        <v>145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80</v>
      </c>
      <c r="BK265" s="238">
        <f>ROUND(I265*H265,2)</f>
        <v>0</v>
      </c>
      <c r="BL265" s="17" t="s">
        <v>153</v>
      </c>
      <c r="BM265" s="237" t="s">
        <v>323</v>
      </c>
    </row>
    <row r="266" s="2" customFormat="1">
      <c r="A266" s="38"/>
      <c r="B266" s="39"/>
      <c r="C266" s="40"/>
      <c r="D266" s="239" t="s">
        <v>155</v>
      </c>
      <c r="E266" s="40"/>
      <c r="F266" s="240" t="s">
        <v>324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155</v>
      </c>
      <c r="AU266" s="17" t="s">
        <v>82</v>
      </c>
    </row>
    <row r="267" s="2" customFormat="1">
      <c r="A267" s="38"/>
      <c r="B267" s="39"/>
      <c r="C267" s="40"/>
      <c r="D267" s="244" t="s">
        <v>157</v>
      </c>
      <c r="E267" s="40"/>
      <c r="F267" s="245" t="s">
        <v>325</v>
      </c>
      <c r="G267" s="40"/>
      <c r="H267" s="40"/>
      <c r="I267" s="241"/>
      <c r="J267" s="40"/>
      <c r="K267" s="40"/>
      <c r="L267" s="44"/>
      <c r="M267" s="242"/>
      <c r="N267" s="24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157</v>
      </c>
      <c r="AU267" s="17" t="s">
        <v>82</v>
      </c>
    </row>
    <row r="268" s="15" customFormat="1">
      <c r="A268" s="15"/>
      <c r="B268" s="268"/>
      <c r="C268" s="269"/>
      <c r="D268" s="239" t="s">
        <v>159</v>
      </c>
      <c r="E268" s="270" t="s">
        <v>1</v>
      </c>
      <c r="F268" s="271" t="s">
        <v>326</v>
      </c>
      <c r="G268" s="269"/>
      <c r="H268" s="270" t="s">
        <v>1</v>
      </c>
      <c r="I268" s="272"/>
      <c r="J268" s="269"/>
      <c r="K268" s="269"/>
      <c r="L268" s="273"/>
      <c r="M268" s="274"/>
      <c r="N268" s="275"/>
      <c r="O268" s="275"/>
      <c r="P268" s="275"/>
      <c r="Q268" s="275"/>
      <c r="R268" s="275"/>
      <c r="S268" s="275"/>
      <c r="T268" s="27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7" t="s">
        <v>159</v>
      </c>
      <c r="AU268" s="277" t="s">
        <v>82</v>
      </c>
      <c r="AV268" s="15" t="s">
        <v>80</v>
      </c>
      <c r="AW268" s="15" t="s">
        <v>30</v>
      </c>
      <c r="AX268" s="15" t="s">
        <v>73</v>
      </c>
      <c r="AY268" s="277" t="s">
        <v>145</v>
      </c>
    </row>
    <row r="269" s="13" customFormat="1">
      <c r="A269" s="13"/>
      <c r="B269" s="246"/>
      <c r="C269" s="247"/>
      <c r="D269" s="239" t="s">
        <v>159</v>
      </c>
      <c r="E269" s="248" t="s">
        <v>1</v>
      </c>
      <c r="F269" s="249" t="s">
        <v>327</v>
      </c>
      <c r="G269" s="247"/>
      <c r="H269" s="250">
        <v>531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159</v>
      </c>
      <c r="AU269" s="256" t="s">
        <v>82</v>
      </c>
      <c r="AV269" s="13" t="s">
        <v>82</v>
      </c>
      <c r="AW269" s="13" t="s">
        <v>30</v>
      </c>
      <c r="AX269" s="13" t="s">
        <v>73</v>
      </c>
      <c r="AY269" s="256" t="s">
        <v>145</v>
      </c>
    </row>
    <row r="270" s="15" customFormat="1">
      <c r="A270" s="15"/>
      <c r="B270" s="268"/>
      <c r="C270" s="269"/>
      <c r="D270" s="239" t="s">
        <v>159</v>
      </c>
      <c r="E270" s="270" t="s">
        <v>1</v>
      </c>
      <c r="F270" s="271" t="s">
        <v>328</v>
      </c>
      <c r="G270" s="269"/>
      <c r="H270" s="270" t="s">
        <v>1</v>
      </c>
      <c r="I270" s="272"/>
      <c r="J270" s="269"/>
      <c r="K270" s="269"/>
      <c r="L270" s="273"/>
      <c r="M270" s="274"/>
      <c r="N270" s="275"/>
      <c r="O270" s="275"/>
      <c r="P270" s="275"/>
      <c r="Q270" s="275"/>
      <c r="R270" s="275"/>
      <c r="S270" s="275"/>
      <c r="T270" s="27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7" t="s">
        <v>159</v>
      </c>
      <c r="AU270" s="277" t="s">
        <v>82</v>
      </c>
      <c r="AV270" s="15" t="s">
        <v>80</v>
      </c>
      <c r="AW270" s="15" t="s">
        <v>30</v>
      </c>
      <c r="AX270" s="15" t="s">
        <v>73</v>
      </c>
      <c r="AY270" s="277" t="s">
        <v>145</v>
      </c>
    </row>
    <row r="271" s="13" customFormat="1">
      <c r="A271" s="13"/>
      <c r="B271" s="246"/>
      <c r="C271" s="247"/>
      <c r="D271" s="239" t="s">
        <v>159</v>
      </c>
      <c r="E271" s="248" t="s">
        <v>1</v>
      </c>
      <c r="F271" s="249" t="s">
        <v>329</v>
      </c>
      <c r="G271" s="247"/>
      <c r="H271" s="250">
        <v>94.400000000000006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159</v>
      </c>
      <c r="AU271" s="256" t="s">
        <v>82</v>
      </c>
      <c r="AV271" s="13" t="s">
        <v>82</v>
      </c>
      <c r="AW271" s="13" t="s">
        <v>30</v>
      </c>
      <c r="AX271" s="13" t="s">
        <v>73</v>
      </c>
      <c r="AY271" s="256" t="s">
        <v>145</v>
      </c>
    </row>
    <row r="272" s="14" customFormat="1">
      <c r="A272" s="14"/>
      <c r="B272" s="257"/>
      <c r="C272" s="258"/>
      <c r="D272" s="239" t="s">
        <v>159</v>
      </c>
      <c r="E272" s="259" t="s">
        <v>1</v>
      </c>
      <c r="F272" s="260" t="s">
        <v>162</v>
      </c>
      <c r="G272" s="258"/>
      <c r="H272" s="261">
        <v>625.39999999999998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7" t="s">
        <v>159</v>
      </c>
      <c r="AU272" s="267" t="s">
        <v>82</v>
      </c>
      <c r="AV272" s="14" t="s">
        <v>153</v>
      </c>
      <c r="AW272" s="14" t="s">
        <v>30</v>
      </c>
      <c r="AX272" s="14" t="s">
        <v>80</v>
      </c>
      <c r="AY272" s="267" t="s">
        <v>145</v>
      </c>
    </row>
    <row r="273" s="12" customFormat="1" ht="22.8" customHeight="1">
      <c r="A273" s="12"/>
      <c r="B273" s="210"/>
      <c r="C273" s="211"/>
      <c r="D273" s="212" t="s">
        <v>72</v>
      </c>
      <c r="E273" s="224" t="s">
        <v>330</v>
      </c>
      <c r="F273" s="224" t="s">
        <v>331</v>
      </c>
      <c r="G273" s="211"/>
      <c r="H273" s="211"/>
      <c r="I273" s="214"/>
      <c r="J273" s="225">
        <f>BK273</f>
        <v>0</v>
      </c>
      <c r="K273" s="211"/>
      <c r="L273" s="216"/>
      <c r="M273" s="217"/>
      <c r="N273" s="218"/>
      <c r="O273" s="218"/>
      <c r="P273" s="219">
        <f>SUM(P274:P317)</f>
        <v>0</v>
      </c>
      <c r="Q273" s="218"/>
      <c r="R273" s="219">
        <f>SUM(R274:R317)</f>
        <v>0.019019000000000001</v>
      </c>
      <c r="S273" s="218"/>
      <c r="T273" s="220">
        <f>SUM(T274:T317)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1" t="s">
        <v>80</v>
      </c>
      <c r="AT273" s="222" t="s">
        <v>72</v>
      </c>
      <c r="AU273" s="222" t="s">
        <v>80</v>
      </c>
      <c r="AY273" s="221" t="s">
        <v>145</v>
      </c>
      <c r="BK273" s="223">
        <f>SUM(BK274:BK317)</f>
        <v>0</v>
      </c>
    </row>
    <row r="274" s="2" customFormat="1" ht="16.5" customHeight="1">
      <c r="A274" s="38"/>
      <c r="B274" s="39"/>
      <c r="C274" s="226" t="s">
        <v>332</v>
      </c>
      <c r="D274" s="226" t="s">
        <v>148</v>
      </c>
      <c r="E274" s="227" t="s">
        <v>333</v>
      </c>
      <c r="F274" s="228" t="s">
        <v>334</v>
      </c>
      <c r="G274" s="229" t="s">
        <v>212</v>
      </c>
      <c r="H274" s="230">
        <v>261.99700000000001</v>
      </c>
      <c r="I274" s="231"/>
      <c r="J274" s="232">
        <f>ROUND(I274*H274,2)</f>
        <v>0</v>
      </c>
      <c r="K274" s="228" t="s">
        <v>152</v>
      </c>
      <c r="L274" s="44"/>
      <c r="M274" s="233" t="s">
        <v>1</v>
      </c>
      <c r="N274" s="234" t="s">
        <v>38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153</v>
      </c>
      <c r="AT274" s="237" t="s">
        <v>148</v>
      </c>
      <c r="AU274" s="237" t="s">
        <v>82</v>
      </c>
      <c r="AY274" s="17" t="s">
        <v>145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80</v>
      </c>
      <c r="BK274" s="238">
        <f>ROUND(I274*H274,2)</f>
        <v>0</v>
      </c>
      <c r="BL274" s="17" t="s">
        <v>153</v>
      </c>
      <c r="BM274" s="237" t="s">
        <v>335</v>
      </c>
    </row>
    <row r="275" s="2" customFormat="1">
      <c r="A275" s="38"/>
      <c r="B275" s="39"/>
      <c r="C275" s="40"/>
      <c r="D275" s="239" t="s">
        <v>155</v>
      </c>
      <c r="E275" s="40"/>
      <c r="F275" s="240" t="s">
        <v>336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155</v>
      </c>
      <c r="AU275" s="17" t="s">
        <v>82</v>
      </c>
    </row>
    <row r="276" s="2" customFormat="1">
      <c r="A276" s="38"/>
      <c r="B276" s="39"/>
      <c r="C276" s="40"/>
      <c r="D276" s="244" t="s">
        <v>157</v>
      </c>
      <c r="E276" s="40"/>
      <c r="F276" s="245" t="s">
        <v>337</v>
      </c>
      <c r="G276" s="40"/>
      <c r="H276" s="40"/>
      <c r="I276" s="241"/>
      <c r="J276" s="40"/>
      <c r="K276" s="40"/>
      <c r="L276" s="44"/>
      <c r="M276" s="242"/>
      <c r="N276" s="24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157</v>
      </c>
      <c r="AU276" s="17" t="s">
        <v>82</v>
      </c>
    </row>
    <row r="277" s="2" customFormat="1" ht="24.15" customHeight="1">
      <c r="A277" s="38"/>
      <c r="B277" s="39"/>
      <c r="C277" s="226" t="s">
        <v>338</v>
      </c>
      <c r="D277" s="226" t="s">
        <v>148</v>
      </c>
      <c r="E277" s="227" t="s">
        <v>339</v>
      </c>
      <c r="F277" s="228" t="s">
        <v>340</v>
      </c>
      <c r="G277" s="229" t="s">
        <v>212</v>
      </c>
      <c r="H277" s="230">
        <v>3.4580000000000002</v>
      </c>
      <c r="I277" s="231"/>
      <c r="J277" s="232">
        <f>ROUND(I277*H277,2)</f>
        <v>0</v>
      </c>
      <c r="K277" s="228" t="s">
        <v>152</v>
      </c>
      <c r="L277" s="44"/>
      <c r="M277" s="233" t="s">
        <v>1</v>
      </c>
      <c r="N277" s="234" t="s">
        <v>38</v>
      </c>
      <c r="O277" s="91"/>
      <c r="P277" s="235">
        <f>O277*H277</f>
        <v>0</v>
      </c>
      <c r="Q277" s="235">
        <v>0.0054999999999999997</v>
      </c>
      <c r="R277" s="235">
        <f>Q277*H277</f>
        <v>0.019019000000000001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153</v>
      </c>
      <c r="AT277" s="237" t="s">
        <v>148</v>
      </c>
      <c r="AU277" s="237" t="s">
        <v>82</v>
      </c>
      <c r="AY277" s="17" t="s">
        <v>145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80</v>
      </c>
      <c r="BK277" s="238">
        <f>ROUND(I277*H277,2)</f>
        <v>0</v>
      </c>
      <c r="BL277" s="17" t="s">
        <v>153</v>
      </c>
      <c r="BM277" s="237" t="s">
        <v>341</v>
      </c>
    </row>
    <row r="278" s="2" customFormat="1">
      <c r="A278" s="38"/>
      <c r="B278" s="39"/>
      <c r="C278" s="40"/>
      <c r="D278" s="239" t="s">
        <v>155</v>
      </c>
      <c r="E278" s="40"/>
      <c r="F278" s="240" t="s">
        <v>342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155</v>
      </c>
      <c r="AU278" s="17" t="s">
        <v>82</v>
      </c>
    </row>
    <row r="279" s="2" customFormat="1">
      <c r="A279" s="38"/>
      <c r="B279" s="39"/>
      <c r="C279" s="40"/>
      <c r="D279" s="244" t="s">
        <v>157</v>
      </c>
      <c r="E279" s="40"/>
      <c r="F279" s="245" t="s">
        <v>343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157</v>
      </c>
      <c r="AU279" s="17" t="s">
        <v>82</v>
      </c>
    </row>
    <row r="280" s="13" customFormat="1">
      <c r="A280" s="13"/>
      <c r="B280" s="246"/>
      <c r="C280" s="247"/>
      <c r="D280" s="239" t="s">
        <v>159</v>
      </c>
      <c r="E280" s="248" t="s">
        <v>1</v>
      </c>
      <c r="F280" s="249" t="s">
        <v>344</v>
      </c>
      <c r="G280" s="247"/>
      <c r="H280" s="250">
        <v>3.4580000000000002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159</v>
      </c>
      <c r="AU280" s="256" t="s">
        <v>82</v>
      </c>
      <c r="AV280" s="13" t="s">
        <v>82</v>
      </c>
      <c r="AW280" s="13" t="s">
        <v>30</v>
      </c>
      <c r="AX280" s="13" t="s">
        <v>80</v>
      </c>
      <c r="AY280" s="256" t="s">
        <v>145</v>
      </c>
    </row>
    <row r="281" s="2" customFormat="1" ht="24.15" customHeight="1">
      <c r="A281" s="38"/>
      <c r="B281" s="39"/>
      <c r="C281" s="226" t="s">
        <v>345</v>
      </c>
      <c r="D281" s="226" t="s">
        <v>148</v>
      </c>
      <c r="E281" s="227" t="s">
        <v>346</v>
      </c>
      <c r="F281" s="228" t="s">
        <v>347</v>
      </c>
      <c r="G281" s="229" t="s">
        <v>212</v>
      </c>
      <c r="H281" s="230">
        <v>261.99700000000001</v>
      </c>
      <c r="I281" s="231"/>
      <c r="J281" s="232">
        <f>ROUND(I281*H281,2)</f>
        <v>0</v>
      </c>
      <c r="K281" s="228" t="s">
        <v>152</v>
      </c>
      <c r="L281" s="44"/>
      <c r="M281" s="233" t="s">
        <v>1</v>
      </c>
      <c r="N281" s="234" t="s">
        <v>38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153</v>
      </c>
      <c r="AT281" s="237" t="s">
        <v>148</v>
      </c>
      <c r="AU281" s="237" t="s">
        <v>82</v>
      </c>
      <c r="AY281" s="17" t="s">
        <v>145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80</v>
      </c>
      <c r="BK281" s="238">
        <f>ROUND(I281*H281,2)</f>
        <v>0</v>
      </c>
      <c r="BL281" s="17" t="s">
        <v>153</v>
      </c>
      <c r="BM281" s="237" t="s">
        <v>348</v>
      </c>
    </row>
    <row r="282" s="2" customFormat="1">
      <c r="A282" s="38"/>
      <c r="B282" s="39"/>
      <c r="C282" s="40"/>
      <c r="D282" s="239" t="s">
        <v>155</v>
      </c>
      <c r="E282" s="40"/>
      <c r="F282" s="240" t="s">
        <v>349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155</v>
      </c>
      <c r="AU282" s="17" t="s">
        <v>82</v>
      </c>
    </row>
    <row r="283" s="2" customFormat="1">
      <c r="A283" s="38"/>
      <c r="B283" s="39"/>
      <c r="C283" s="40"/>
      <c r="D283" s="244" t="s">
        <v>157</v>
      </c>
      <c r="E283" s="40"/>
      <c r="F283" s="245" t="s">
        <v>350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82</v>
      </c>
    </row>
    <row r="284" s="2" customFormat="1" ht="24.15" customHeight="1">
      <c r="A284" s="38"/>
      <c r="B284" s="39"/>
      <c r="C284" s="226" t="s">
        <v>351</v>
      </c>
      <c r="D284" s="226" t="s">
        <v>148</v>
      </c>
      <c r="E284" s="227" t="s">
        <v>352</v>
      </c>
      <c r="F284" s="228" t="s">
        <v>353</v>
      </c>
      <c r="G284" s="229" t="s">
        <v>212</v>
      </c>
      <c r="H284" s="230">
        <v>5232.4799999999996</v>
      </c>
      <c r="I284" s="231"/>
      <c r="J284" s="232">
        <f>ROUND(I284*H284,2)</f>
        <v>0</v>
      </c>
      <c r="K284" s="228" t="s">
        <v>152</v>
      </c>
      <c r="L284" s="44"/>
      <c r="M284" s="233" t="s">
        <v>1</v>
      </c>
      <c r="N284" s="234" t="s">
        <v>38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153</v>
      </c>
      <c r="AT284" s="237" t="s">
        <v>148</v>
      </c>
      <c r="AU284" s="237" t="s">
        <v>82</v>
      </c>
      <c r="AY284" s="17" t="s">
        <v>145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80</v>
      </c>
      <c r="BK284" s="238">
        <f>ROUND(I284*H284,2)</f>
        <v>0</v>
      </c>
      <c r="BL284" s="17" t="s">
        <v>153</v>
      </c>
      <c r="BM284" s="237" t="s">
        <v>354</v>
      </c>
    </row>
    <row r="285" s="2" customFormat="1">
      <c r="A285" s="38"/>
      <c r="B285" s="39"/>
      <c r="C285" s="40"/>
      <c r="D285" s="239" t="s">
        <v>155</v>
      </c>
      <c r="E285" s="40"/>
      <c r="F285" s="240" t="s">
        <v>355</v>
      </c>
      <c r="G285" s="40"/>
      <c r="H285" s="40"/>
      <c r="I285" s="241"/>
      <c r="J285" s="40"/>
      <c r="K285" s="40"/>
      <c r="L285" s="44"/>
      <c r="M285" s="242"/>
      <c r="N285" s="24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155</v>
      </c>
      <c r="AU285" s="17" t="s">
        <v>82</v>
      </c>
    </row>
    <row r="286" s="2" customFormat="1">
      <c r="A286" s="38"/>
      <c r="B286" s="39"/>
      <c r="C286" s="40"/>
      <c r="D286" s="244" t="s">
        <v>157</v>
      </c>
      <c r="E286" s="40"/>
      <c r="F286" s="245" t="s">
        <v>356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82</v>
      </c>
    </row>
    <row r="287" s="15" customFormat="1">
      <c r="A287" s="15"/>
      <c r="B287" s="268"/>
      <c r="C287" s="269"/>
      <c r="D287" s="239" t="s">
        <v>159</v>
      </c>
      <c r="E287" s="270" t="s">
        <v>1</v>
      </c>
      <c r="F287" s="271" t="s">
        <v>357</v>
      </c>
      <c r="G287" s="269"/>
      <c r="H287" s="270" t="s">
        <v>1</v>
      </c>
      <c r="I287" s="272"/>
      <c r="J287" s="269"/>
      <c r="K287" s="269"/>
      <c r="L287" s="273"/>
      <c r="M287" s="274"/>
      <c r="N287" s="275"/>
      <c r="O287" s="275"/>
      <c r="P287" s="275"/>
      <c r="Q287" s="275"/>
      <c r="R287" s="275"/>
      <c r="S287" s="275"/>
      <c r="T287" s="27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7" t="s">
        <v>159</v>
      </c>
      <c r="AU287" s="277" t="s">
        <v>82</v>
      </c>
      <c r="AV287" s="15" t="s">
        <v>80</v>
      </c>
      <c r="AW287" s="15" t="s">
        <v>30</v>
      </c>
      <c r="AX287" s="15" t="s">
        <v>73</v>
      </c>
      <c r="AY287" s="277" t="s">
        <v>145</v>
      </c>
    </row>
    <row r="288" s="13" customFormat="1">
      <c r="A288" s="13"/>
      <c r="B288" s="246"/>
      <c r="C288" s="247"/>
      <c r="D288" s="239" t="s">
        <v>159</v>
      </c>
      <c r="E288" s="248" t="s">
        <v>1</v>
      </c>
      <c r="F288" s="249" t="s">
        <v>358</v>
      </c>
      <c r="G288" s="247"/>
      <c r="H288" s="250">
        <v>69.159999999999997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159</v>
      </c>
      <c r="AU288" s="256" t="s">
        <v>82</v>
      </c>
      <c r="AV288" s="13" t="s">
        <v>82</v>
      </c>
      <c r="AW288" s="13" t="s">
        <v>30</v>
      </c>
      <c r="AX288" s="13" t="s">
        <v>73</v>
      </c>
      <c r="AY288" s="256" t="s">
        <v>145</v>
      </c>
    </row>
    <row r="289" s="15" customFormat="1">
      <c r="A289" s="15"/>
      <c r="B289" s="268"/>
      <c r="C289" s="269"/>
      <c r="D289" s="239" t="s">
        <v>159</v>
      </c>
      <c r="E289" s="270" t="s">
        <v>1</v>
      </c>
      <c r="F289" s="271" t="s">
        <v>359</v>
      </c>
      <c r="G289" s="269"/>
      <c r="H289" s="270" t="s">
        <v>1</v>
      </c>
      <c r="I289" s="272"/>
      <c r="J289" s="269"/>
      <c r="K289" s="269"/>
      <c r="L289" s="273"/>
      <c r="M289" s="274"/>
      <c r="N289" s="275"/>
      <c r="O289" s="275"/>
      <c r="P289" s="275"/>
      <c r="Q289" s="275"/>
      <c r="R289" s="275"/>
      <c r="S289" s="275"/>
      <c r="T289" s="27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7" t="s">
        <v>159</v>
      </c>
      <c r="AU289" s="277" t="s">
        <v>82</v>
      </c>
      <c r="AV289" s="15" t="s">
        <v>80</v>
      </c>
      <c r="AW289" s="15" t="s">
        <v>30</v>
      </c>
      <c r="AX289" s="15" t="s">
        <v>73</v>
      </c>
      <c r="AY289" s="277" t="s">
        <v>145</v>
      </c>
    </row>
    <row r="290" s="13" customFormat="1">
      <c r="A290" s="13"/>
      <c r="B290" s="246"/>
      <c r="C290" s="247"/>
      <c r="D290" s="239" t="s">
        <v>159</v>
      </c>
      <c r="E290" s="248" t="s">
        <v>1</v>
      </c>
      <c r="F290" s="249" t="s">
        <v>360</v>
      </c>
      <c r="G290" s="247"/>
      <c r="H290" s="250">
        <v>5163.3199999999997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159</v>
      </c>
      <c r="AU290" s="256" t="s">
        <v>82</v>
      </c>
      <c r="AV290" s="13" t="s">
        <v>82</v>
      </c>
      <c r="AW290" s="13" t="s">
        <v>30</v>
      </c>
      <c r="AX290" s="13" t="s">
        <v>73</v>
      </c>
      <c r="AY290" s="256" t="s">
        <v>145</v>
      </c>
    </row>
    <row r="291" s="14" customFormat="1">
      <c r="A291" s="14"/>
      <c r="B291" s="257"/>
      <c r="C291" s="258"/>
      <c r="D291" s="239" t="s">
        <v>159</v>
      </c>
      <c r="E291" s="259" t="s">
        <v>1</v>
      </c>
      <c r="F291" s="260" t="s">
        <v>162</v>
      </c>
      <c r="G291" s="258"/>
      <c r="H291" s="261">
        <v>5232.4799999999996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7" t="s">
        <v>159</v>
      </c>
      <c r="AU291" s="267" t="s">
        <v>82</v>
      </c>
      <c r="AV291" s="14" t="s">
        <v>153</v>
      </c>
      <c r="AW291" s="14" t="s">
        <v>30</v>
      </c>
      <c r="AX291" s="14" t="s">
        <v>80</v>
      </c>
      <c r="AY291" s="267" t="s">
        <v>145</v>
      </c>
    </row>
    <row r="292" s="2" customFormat="1" ht="33" customHeight="1">
      <c r="A292" s="38"/>
      <c r="B292" s="39"/>
      <c r="C292" s="226" t="s">
        <v>361</v>
      </c>
      <c r="D292" s="226" t="s">
        <v>148</v>
      </c>
      <c r="E292" s="227" t="s">
        <v>362</v>
      </c>
      <c r="F292" s="228" t="s">
        <v>363</v>
      </c>
      <c r="G292" s="229" t="s">
        <v>212</v>
      </c>
      <c r="H292" s="230">
        <v>237.114</v>
      </c>
      <c r="I292" s="231"/>
      <c r="J292" s="232">
        <f>ROUND(I292*H292,2)</f>
        <v>0</v>
      </c>
      <c r="K292" s="228" t="s">
        <v>152</v>
      </c>
      <c r="L292" s="44"/>
      <c r="M292" s="233" t="s">
        <v>1</v>
      </c>
      <c r="N292" s="234" t="s">
        <v>38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153</v>
      </c>
      <c r="AT292" s="237" t="s">
        <v>148</v>
      </c>
      <c r="AU292" s="237" t="s">
        <v>82</v>
      </c>
      <c r="AY292" s="17" t="s">
        <v>145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80</v>
      </c>
      <c r="BK292" s="238">
        <f>ROUND(I292*H292,2)</f>
        <v>0</v>
      </c>
      <c r="BL292" s="17" t="s">
        <v>153</v>
      </c>
      <c r="BM292" s="237" t="s">
        <v>364</v>
      </c>
    </row>
    <row r="293" s="2" customFormat="1">
      <c r="A293" s="38"/>
      <c r="B293" s="39"/>
      <c r="C293" s="40"/>
      <c r="D293" s="239" t="s">
        <v>155</v>
      </c>
      <c r="E293" s="40"/>
      <c r="F293" s="240" t="s">
        <v>365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155</v>
      </c>
      <c r="AU293" s="17" t="s">
        <v>82</v>
      </c>
    </row>
    <row r="294" s="2" customFormat="1">
      <c r="A294" s="38"/>
      <c r="B294" s="39"/>
      <c r="C294" s="40"/>
      <c r="D294" s="244" t="s">
        <v>157</v>
      </c>
      <c r="E294" s="40"/>
      <c r="F294" s="245" t="s">
        <v>366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82</v>
      </c>
    </row>
    <row r="295" s="13" customFormat="1">
      <c r="A295" s="13"/>
      <c r="B295" s="246"/>
      <c r="C295" s="247"/>
      <c r="D295" s="239" t="s">
        <v>159</v>
      </c>
      <c r="E295" s="248" t="s">
        <v>1</v>
      </c>
      <c r="F295" s="249" t="s">
        <v>367</v>
      </c>
      <c r="G295" s="247"/>
      <c r="H295" s="250">
        <v>237.114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159</v>
      </c>
      <c r="AU295" s="256" t="s">
        <v>82</v>
      </c>
      <c r="AV295" s="13" t="s">
        <v>82</v>
      </c>
      <c r="AW295" s="13" t="s">
        <v>30</v>
      </c>
      <c r="AX295" s="13" t="s">
        <v>80</v>
      </c>
      <c r="AY295" s="256" t="s">
        <v>145</v>
      </c>
    </row>
    <row r="296" s="2" customFormat="1" ht="24.15" customHeight="1">
      <c r="A296" s="38"/>
      <c r="B296" s="39"/>
      <c r="C296" s="226" t="s">
        <v>368</v>
      </c>
      <c r="D296" s="226" t="s">
        <v>148</v>
      </c>
      <c r="E296" s="227" t="s">
        <v>369</v>
      </c>
      <c r="F296" s="228" t="s">
        <v>370</v>
      </c>
      <c r="G296" s="229" t="s">
        <v>212</v>
      </c>
      <c r="H296" s="230">
        <v>5.4000000000000004</v>
      </c>
      <c r="I296" s="231"/>
      <c r="J296" s="232">
        <f>ROUND(I296*H296,2)</f>
        <v>0</v>
      </c>
      <c r="K296" s="228" t="s">
        <v>152</v>
      </c>
      <c r="L296" s="44"/>
      <c r="M296" s="233" t="s">
        <v>1</v>
      </c>
      <c r="N296" s="234" t="s">
        <v>38</v>
      </c>
      <c r="O296" s="91"/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153</v>
      </c>
      <c r="AT296" s="237" t="s">
        <v>148</v>
      </c>
      <c r="AU296" s="237" t="s">
        <v>82</v>
      </c>
      <c r="AY296" s="17" t="s">
        <v>145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80</v>
      </c>
      <c r="BK296" s="238">
        <f>ROUND(I296*H296,2)</f>
        <v>0</v>
      </c>
      <c r="BL296" s="17" t="s">
        <v>153</v>
      </c>
      <c r="BM296" s="237" t="s">
        <v>371</v>
      </c>
    </row>
    <row r="297" s="2" customFormat="1">
      <c r="A297" s="38"/>
      <c r="B297" s="39"/>
      <c r="C297" s="40"/>
      <c r="D297" s="239" t="s">
        <v>155</v>
      </c>
      <c r="E297" s="40"/>
      <c r="F297" s="240" t="s">
        <v>372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155</v>
      </c>
      <c r="AU297" s="17" t="s">
        <v>82</v>
      </c>
    </row>
    <row r="298" s="2" customFormat="1">
      <c r="A298" s="38"/>
      <c r="B298" s="39"/>
      <c r="C298" s="40"/>
      <c r="D298" s="244" t="s">
        <v>157</v>
      </c>
      <c r="E298" s="40"/>
      <c r="F298" s="245" t="s">
        <v>373</v>
      </c>
      <c r="G298" s="40"/>
      <c r="H298" s="40"/>
      <c r="I298" s="241"/>
      <c r="J298" s="40"/>
      <c r="K298" s="40"/>
      <c r="L298" s="44"/>
      <c r="M298" s="242"/>
      <c r="N298" s="24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157</v>
      </c>
      <c r="AU298" s="17" t="s">
        <v>82</v>
      </c>
    </row>
    <row r="299" s="15" customFormat="1">
      <c r="A299" s="15"/>
      <c r="B299" s="268"/>
      <c r="C299" s="269"/>
      <c r="D299" s="239" t="s">
        <v>159</v>
      </c>
      <c r="E299" s="270" t="s">
        <v>1</v>
      </c>
      <c r="F299" s="271" t="s">
        <v>374</v>
      </c>
      <c r="G299" s="269"/>
      <c r="H299" s="270" t="s">
        <v>1</v>
      </c>
      <c r="I299" s="272"/>
      <c r="J299" s="269"/>
      <c r="K299" s="269"/>
      <c r="L299" s="273"/>
      <c r="M299" s="274"/>
      <c r="N299" s="275"/>
      <c r="O299" s="275"/>
      <c r="P299" s="275"/>
      <c r="Q299" s="275"/>
      <c r="R299" s="275"/>
      <c r="S299" s="275"/>
      <c r="T299" s="27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7" t="s">
        <v>159</v>
      </c>
      <c r="AU299" s="277" t="s">
        <v>82</v>
      </c>
      <c r="AV299" s="15" t="s">
        <v>80</v>
      </c>
      <c r="AW299" s="15" t="s">
        <v>30</v>
      </c>
      <c r="AX299" s="15" t="s">
        <v>73</v>
      </c>
      <c r="AY299" s="277" t="s">
        <v>145</v>
      </c>
    </row>
    <row r="300" s="13" customFormat="1">
      <c r="A300" s="13"/>
      <c r="B300" s="246"/>
      <c r="C300" s="247"/>
      <c r="D300" s="239" t="s">
        <v>159</v>
      </c>
      <c r="E300" s="248" t="s">
        <v>1</v>
      </c>
      <c r="F300" s="249" t="s">
        <v>375</v>
      </c>
      <c r="G300" s="247"/>
      <c r="H300" s="250">
        <v>5.4000000000000004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159</v>
      </c>
      <c r="AU300" s="256" t="s">
        <v>82</v>
      </c>
      <c r="AV300" s="13" t="s">
        <v>82</v>
      </c>
      <c r="AW300" s="13" t="s">
        <v>30</v>
      </c>
      <c r="AX300" s="13" t="s">
        <v>80</v>
      </c>
      <c r="AY300" s="256" t="s">
        <v>145</v>
      </c>
    </row>
    <row r="301" s="2" customFormat="1" ht="33" customHeight="1">
      <c r="A301" s="38"/>
      <c r="B301" s="39"/>
      <c r="C301" s="226" t="s">
        <v>376</v>
      </c>
      <c r="D301" s="226" t="s">
        <v>148</v>
      </c>
      <c r="E301" s="227" t="s">
        <v>377</v>
      </c>
      <c r="F301" s="228" t="s">
        <v>378</v>
      </c>
      <c r="G301" s="229" t="s">
        <v>212</v>
      </c>
      <c r="H301" s="230">
        <v>0.191</v>
      </c>
      <c r="I301" s="231"/>
      <c r="J301" s="232">
        <f>ROUND(I301*H301,2)</f>
        <v>0</v>
      </c>
      <c r="K301" s="228" t="s">
        <v>152</v>
      </c>
      <c r="L301" s="44"/>
      <c r="M301" s="233" t="s">
        <v>1</v>
      </c>
      <c r="N301" s="234" t="s">
        <v>38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153</v>
      </c>
      <c r="AT301" s="237" t="s">
        <v>148</v>
      </c>
      <c r="AU301" s="237" t="s">
        <v>82</v>
      </c>
      <c r="AY301" s="17" t="s">
        <v>145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80</v>
      </c>
      <c r="BK301" s="238">
        <f>ROUND(I301*H301,2)</f>
        <v>0</v>
      </c>
      <c r="BL301" s="17" t="s">
        <v>153</v>
      </c>
      <c r="BM301" s="237" t="s">
        <v>379</v>
      </c>
    </row>
    <row r="302" s="2" customFormat="1">
      <c r="A302" s="38"/>
      <c r="B302" s="39"/>
      <c r="C302" s="40"/>
      <c r="D302" s="239" t="s">
        <v>155</v>
      </c>
      <c r="E302" s="40"/>
      <c r="F302" s="240" t="s">
        <v>380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155</v>
      </c>
      <c r="AU302" s="17" t="s">
        <v>82</v>
      </c>
    </row>
    <row r="303" s="2" customFormat="1">
      <c r="A303" s="38"/>
      <c r="B303" s="39"/>
      <c r="C303" s="40"/>
      <c r="D303" s="244" t="s">
        <v>157</v>
      </c>
      <c r="E303" s="40"/>
      <c r="F303" s="245" t="s">
        <v>381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157</v>
      </c>
      <c r="AU303" s="17" t="s">
        <v>82</v>
      </c>
    </row>
    <row r="304" s="13" customFormat="1">
      <c r="A304" s="13"/>
      <c r="B304" s="246"/>
      <c r="C304" s="247"/>
      <c r="D304" s="239" t="s">
        <v>159</v>
      </c>
      <c r="E304" s="248" t="s">
        <v>1</v>
      </c>
      <c r="F304" s="249" t="s">
        <v>382</v>
      </c>
      <c r="G304" s="247"/>
      <c r="H304" s="250">
        <v>0.191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159</v>
      </c>
      <c r="AU304" s="256" t="s">
        <v>82</v>
      </c>
      <c r="AV304" s="13" t="s">
        <v>82</v>
      </c>
      <c r="AW304" s="13" t="s">
        <v>30</v>
      </c>
      <c r="AX304" s="13" t="s">
        <v>80</v>
      </c>
      <c r="AY304" s="256" t="s">
        <v>145</v>
      </c>
    </row>
    <row r="305" s="2" customFormat="1" ht="33" customHeight="1">
      <c r="A305" s="38"/>
      <c r="B305" s="39"/>
      <c r="C305" s="226" t="s">
        <v>383</v>
      </c>
      <c r="D305" s="226" t="s">
        <v>148</v>
      </c>
      <c r="E305" s="227" t="s">
        <v>384</v>
      </c>
      <c r="F305" s="228" t="s">
        <v>385</v>
      </c>
      <c r="G305" s="229" t="s">
        <v>212</v>
      </c>
      <c r="H305" s="230">
        <v>20.597000000000001</v>
      </c>
      <c r="I305" s="231"/>
      <c r="J305" s="232">
        <f>ROUND(I305*H305,2)</f>
        <v>0</v>
      </c>
      <c r="K305" s="228" t="s">
        <v>152</v>
      </c>
      <c r="L305" s="44"/>
      <c r="M305" s="233" t="s">
        <v>1</v>
      </c>
      <c r="N305" s="234" t="s">
        <v>38</v>
      </c>
      <c r="O305" s="91"/>
      <c r="P305" s="235">
        <f>O305*H305</f>
        <v>0</v>
      </c>
      <c r="Q305" s="235">
        <v>0</v>
      </c>
      <c r="R305" s="235">
        <f>Q305*H305</f>
        <v>0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153</v>
      </c>
      <c r="AT305" s="237" t="s">
        <v>148</v>
      </c>
      <c r="AU305" s="237" t="s">
        <v>82</v>
      </c>
      <c r="AY305" s="17" t="s">
        <v>145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80</v>
      </c>
      <c r="BK305" s="238">
        <f>ROUND(I305*H305,2)</f>
        <v>0</v>
      </c>
      <c r="BL305" s="17" t="s">
        <v>153</v>
      </c>
      <c r="BM305" s="237" t="s">
        <v>386</v>
      </c>
    </row>
    <row r="306" s="2" customFormat="1">
      <c r="A306" s="38"/>
      <c r="B306" s="39"/>
      <c r="C306" s="40"/>
      <c r="D306" s="239" t="s">
        <v>155</v>
      </c>
      <c r="E306" s="40"/>
      <c r="F306" s="240" t="s">
        <v>387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155</v>
      </c>
      <c r="AU306" s="17" t="s">
        <v>82</v>
      </c>
    </row>
    <row r="307" s="2" customFormat="1">
      <c r="A307" s="38"/>
      <c r="B307" s="39"/>
      <c r="C307" s="40"/>
      <c r="D307" s="244" t="s">
        <v>157</v>
      </c>
      <c r="E307" s="40"/>
      <c r="F307" s="245" t="s">
        <v>388</v>
      </c>
      <c r="G307" s="40"/>
      <c r="H307" s="40"/>
      <c r="I307" s="241"/>
      <c r="J307" s="40"/>
      <c r="K307" s="40"/>
      <c r="L307" s="44"/>
      <c r="M307" s="242"/>
      <c r="N307" s="24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157</v>
      </c>
      <c r="AU307" s="17" t="s">
        <v>82</v>
      </c>
    </row>
    <row r="308" s="13" customFormat="1">
      <c r="A308" s="13"/>
      <c r="B308" s="246"/>
      <c r="C308" s="247"/>
      <c r="D308" s="239" t="s">
        <v>159</v>
      </c>
      <c r="E308" s="248" t="s">
        <v>1</v>
      </c>
      <c r="F308" s="249" t="s">
        <v>389</v>
      </c>
      <c r="G308" s="247"/>
      <c r="H308" s="250">
        <v>20.597000000000001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6" t="s">
        <v>159</v>
      </c>
      <c r="AU308" s="256" t="s">
        <v>82</v>
      </c>
      <c r="AV308" s="13" t="s">
        <v>82</v>
      </c>
      <c r="AW308" s="13" t="s">
        <v>30</v>
      </c>
      <c r="AX308" s="13" t="s">
        <v>80</v>
      </c>
      <c r="AY308" s="256" t="s">
        <v>145</v>
      </c>
    </row>
    <row r="309" s="2" customFormat="1" ht="33" customHeight="1">
      <c r="A309" s="38"/>
      <c r="B309" s="39"/>
      <c r="C309" s="226" t="s">
        <v>390</v>
      </c>
      <c r="D309" s="226" t="s">
        <v>148</v>
      </c>
      <c r="E309" s="227" t="s">
        <v>391</v>
      </c>
      <c r="F309" s="228" t="s">
        <v>392</v>
      </c>
      <c r="G309" s="229" t="s">
        <v>212</v>
      </c>
      <c r="H309" s="230">
        <v>0.26500000000000001</v>
      </c>
      <c r="I309" s="231"/>
      <c r="J309" s="232">
        <f>ROUND(I309*H309,2)</f>
        <v>0</v>
      </c>
      <c r="K309" s="228" t="s">
        <v>152</v>
      </c>
      <c r="L309" s="44"/>
      <c r="M309" s="233" t="s">
        <v>1</v>
      </c>
      <c r="N309" s="234" t="s">
        <v>38</v>
      </c>
      <c r="O309" s="91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153</v>
      </c>
      <c r="AT309" s="237" t="s">
        <v>148</v>
      </c>
      <c r="AU309" s="237" t="s">
        <v>82</v>
      </c>
      <c r="AY309" s="17" t="s">
        <v>145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80</v>
      </c>
      <c r="BK309" s="238">
        <f>ROUND(I309*H309,2)</f>
        <v>0</v>
      </c>
      <c r="BL309" s="17" t="s">
        <v>153</v>
      </c>
      <c r="BM309" s="237" t="s">
        <v>393</v>
      </c>
    </row>
    <row r="310" s="2" customFormat="1">
      <c r="A310" s="38"/>
      <c r="B310" s="39"/>
      <c r="C310" s="40"/>
      <c r="D310" s="239" t="s">
        <v>155</v>
      </c>
      <c r="E310" s="40"/>
      <c r="F310" s="240" t="s">
        <v>394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155</v>
      </c>
      <c r="AU310" s="17" t="s">
        <v>82</v>
      </c>
    </row>
    <row r="311" s="2" customFormat="1">
      <c r="A311" s="38"/>
      <c r="B311" s="39"/>
      <c r="C311" s="40"/>
      <c r="D311" s="244" t="s">
        <v>157</v>
      </c>
      <c r="E311" s="40"/>
      <c r="F311" s="245" t="s">
        <v>395</v>
      </c>
      <c r="G311" s="40"/>
      <c r="H311" s="40"/>
      <c r="I311" s="241"/>
      <c r="J311" s="40"/>
      <c r="K311" s="40"/>
      <c r="L311" s="44"/>
      <c r="M311" s="242"/>
      <c r="N311" s="24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157</v>
      </c>
      <c r="AU311" s="17" t="s">
        <v>82</v>
      </c>
    </row>
    <row r="312" s="13" customFormat="1">
      <c r="A312" s="13"/>
      <c r="B312" s="246"/>
      <c r="C312" s="247"/>
      <c r="D312" s="239" t="s">
        <v>159</v>
      </c>
      <c r="E312" s="248" t="s">
        <v>1</v>
      </c>
      <c r="F312" s="249" t="s">
        <v>396</v>
      </c>
      <c r="G312" s="247"/>
      <c r="H312" s="250">
        <v>0.26500000000000001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6" t="s">
        <v>159</v>
      </c>
      <c r="AU312" s="256" t="s">
        <v>82</v>
      </c>
      <c r="AV312" s="13" t="s">
        <v>82</v>
      </c>
      <c r="AW312" s="13" t="s">
        <v>30</v>
      </c>
      <c r="AX312" s="13" t="s">
        <v>80</v>
      </c>
      <c r="AY312" s="256" t="s">
        <v>145</v>
      </c>
    </row>
    <row r="313" s="2" customFormat="1" ht="37.8" customHeight="1">
      <c r="A313" s="38"/>
      <c r="B313" s="39"/>
      <c r="C313" s="226" t="s">
        <v>397</v>
      </c>
      <c r="D313" s="226" t="s">
        <v>148</v>
      </c>
      <c r="E313" s="227" t="s">
        <v>398</v>
      </c>
      <c r="F313" s="228" t="s">
        <v>399</v>
      </c>
      <c r="G313" s="229" t="s">
        <v>212</v>
      </c>
      <c r="H313" s="230">
        <v>3.4580000000000002</v>
      </c>
      <c r="I313" s="231"/>
      <c r="J313" s="232">
        <f>ROUND(I313*H313,2)</f>
        <v>0</v>
      </c>
      <c r="K313" s="228" t="s">
        <v>152</v>
      </c>
      <c r="L313" s="44"/>
      <c r="M313" s="233" t="s">
        <v>1</v>
      </c>
      <c r="N313" s="234" t="s">
        <v>38</v>
      </c>
      <c r="O313" s="91"/>
      <c r="P313" s="235">
        <f>O313*H313</f>
        <v>0</v>
      </c>
      <c r="Q313" s="235">
        <v>0</v>
      </c>
      <c r="R313" s="235">
        <f>Q313*H313</f>
        <v>0</v>
      </c>
      <c r="S313" s="235">
        <v>0</v>
      </c>
      <c r="T313" s="23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153</v>
      </c>
      <c r="AT313" s="237" t="s">
        <v>148</v>
      </c>
      <c r="AU313" s="237" t="s">
        <v>82</v>
      </c>
      <c r="AY313" s="17" t="s">
        <v>145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80</v>
      </c>
      <c r="BK313" s="238">
        <f>ROUND(I313*H313,2)</f>
        <v>0</v>
      </c>
      <c r="BL313" s="17" t="s">
        <v>153</v>
      </c>
      <c r="BM313" s="237" t="s">
        <v>400</v>
      </c>
    </row>
    <row r="314" s="2" customFormat="1">
      <c r="A314" s="38"/>
      <c r="B314" s="39"/>
      <c r="C314" s="40"/>
      <c r="D314" s="239" t="s">
        <v>155</v>
      </c>
      <c r="E314" s="40"/>
      <c r="F314" s="240" t="s">
        <v>401</v>
      </c>
      <c r="G314" s="40"/>
      <c r="H314" s="40"/>
      <c r="I314" s="241"/>
      <c r="J314" s="40"/>
      <c r="K314" s="40"/>
      <c r="L314" s="44"/>
      <c r="M314" s="242"/>
      <c r="N314" s="24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155</v>
      </c>
      <c r="AU314" s="17" t="s">
        <v>82</v>
      </c>
    </row>
    <row r="315" s="2" customFormat="1">
      <c r="A315" s="38"/>
      <c r="B315" s="39"/>
      <c r="C315" s="40"/>
      <c r="D315" s="244" t="s">
        <v>157</v>
      </c>
      <c r="E315" s="40"/>
      <c r="F315" s="245" t="s">
        <v>402</v>
      </c>
      <c r="G315" s="40"/>
      <c r="H315" s="40"/>
      <c r="I315" s="241"/>
      <c r="J315" s="40"/>
      <c r="K315" s="40"/>
      <c r="L315" s="44"/>
      <c r="M315" s="242"/>
      <c r="N315" s="24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157</v>
      </c>
      <c r="AU315" s="17" t="s">
        <v>82</v>
      </c>
    </row>
    <row r="316" s="13" customFormat="1">
      <c r="A316" s="13"/>
      <c r="B316" s="246"/>
      <c r="C316" s="247"/>
      <c r="D316" s="239" t="s">
        <v>159</v>
      </c>
      <c r="E316" s="248" t="s">
        <v>1</v>
      </c>
      <c r="F316" s="249" t="s">
        <v>344</v>
      </c>
      <c r="G316" s="247"/>
      <c r="H316" s="250">
        <v>3.4580000000000002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6" t="s">
        <v>159</v>
      </c>
      <c r="AU316" s="256" t="s">
        <v>82</v>
      </c>
      <c r="AV316" s="13" t="s">
        <v>82</v>
      </c>
      <c r="AW316" s="13" t="s">
        <v>30</v>
      </c>
      <c r="AX316" s="13" t="s">
        <v>73</v>
      </c>
      <c r="AY316" s="256" t="s">
        <v>145</v>
      </c>
    </row>
    <row r="317" s="14" customFormat="1">
      <c r="A317" s="14"/>
      <c r="B317" s="257"/>
      <c r="C317" s="258"/>
      <c r="D317" s="239" t="s">
        <v>159</v>
      </c>
      <c r="E317" s="259" t="s">
        <v>1</v>
      </c>
      <c r="F317" s="260" t="s">
        <v>162</v>
      </c>
      <c r="G317" s="258"/>
      <c r="H317" s="261">
        <v>3.4580000000000002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7" t="s">
        <v>159</v>
      </c>
      <c r="AU317" s="267" t="s">
        <v>82</v>
      </c>
      <c r="AV317" s="14" t="s">
        <v>153</v>
      </c>
      <c r="AW317" s="14" t="s">
        <v>4</v>
      </c>
      <c r="AX317" s="14" t="s">
        <v>80</v>
      </c>
      <c r="AY317" s="267" t="s">
        <v>145</v>
      </c>
    </row>
    <row r="318" s="12" customFormat="1" ht="25.92" customHeight="1">
      <c r="A318" s="12"/>
      <c r="B318" s="210"/>
      <c r="C318" s="211"/>
      <c r="D318" s="212" t="s">
        <v>72</v>
      </c>
      <c r="E318" s="213" t="s">
        <v>403</v>
      </c>
      <c r="F318" s="213" t="s">
        <v>404</v>
      </c>
      <c r="G318" s="211"/>
      <c r="H318" s="211"/>
      <c r="I318" s="214"/>
      <c r="J318" s="215">
        <f>BK318</f>
        <v>0</v>
      </c>
      <c r="K318" s="211"/>
      <c r="L318" s="216"/>
      <c r="M318" s="217"/>
      <c r="N318" s="218"/>
      <c r="O318" s="218"/>
      <c r="P318" s="219">
        <f>P319+P329+P367+P389+P400+P404+P409+P414</f>
        <v>0</v>
      </c>
      <c r="Q318" s="218"/>
      <c r="R318" s="219">
        <f>R319+R329+R367+R389+R400+R404+R409+R414</f>
        <v>0.038404800000000003</v>
      </c>
      <c r="S318" s="218"/>
      <c r="T318" s="220">
        <f>T319+T329+T367+T389+T400+T404+T409+T414</f>
        <v>23.013961999999996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1" t="s">
        <v>82</v>
      </c>
      <c r="AT318" s="222" t="s">
        <v>72</v>
      </c>
      <c r="AU318" s="222" t="s">
        <v>73</v>
      </c>
      <c r="AY318" s="221" t="s">
        <v>145</v>
      </c>
      <c r="BK318" s="223">
        <f>BK319+BK329+BK367+BK389+BK400+BK404+BK409+BK414</f>
        <v>0</v>
      </c>
    </row>
    <row r="319" s="12" customFormat="1" ht="22.8" customHeight="1">
      <c r="A319" s="12"/>
      <c r="B319" s="210"/>
      <c r="C319" s="211"/>
      <c r="D319" s="212" t="s">
        <v>72</v>
      </c>
      <c r="E319" s="224" t="s">
        <v>405</v>
      </c>
      <c r="F319" s="224" t="s">
        <v>406</v>
      </c>
      <c r="G319" s="211"/>
      <c r="H319" s="211"/>
      <c r="I319" s="214"/>
      <c r="J319" s="225">
        <f>BK319</f>
        <v>0</v>
      </c>
      <c r="K319" s="211"/>
      <c r="L319" s="216"/>
      <c r="M319" s="217"/>
      <c r="N319" s="218"/>
      <c r="O319" s="218"/>
      <c r="P319" s="219">
        <f>SUM(P320:P328)</f>
        <v>0</v>
      </c>
      <c r="Q319" s="218"/>
      <c r="R319" s="219">
        <f>SUM(R320:R328)</f>
        <v>0</v>
      </c>
      <c r="S319" s="218"/>
      <c r="T319" s="220">
        <f>SUM(T320:T328)</f>
        <v>0.056290000000000007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1" t="s">
        <v>82</v>
      </c>
      <c r="AT319" s="222" t="s">
        <v>72</v>
      </c>
      <c r="AU319" s="222" t="s">
        <v>80</v>
      </c>
      <c r="AY319" s="221" t="s">
        <v>145</v>
      </c>
      <c r="BK319" s="223">
        <f>SUM(BK320:BK328)</f>
        <v>0</v>
      </c>
    </row>
    <row r="320" s="2" customFormat="1" ht="16.5" customHeight="1">
      <c r="A320" s="38"/>
      <c r="B320" s="39"/>
      <c r="C320" s="226" t="s">
        <v>407</v>
      </c>
      <c r="D320" s="226" t="s">
        <v>148</v>
      </c>
      <c r="E320" s="227" t="s">
        <v>408</v>
      </c>
      <c r="F320" s="228" t="s">
        <v>409</v>
      </c>
      <c r="G320" s="229" t="s">
        <v>410</v>
      </c>
      <c r="H320" s="230">
        <v>1</v>
      </c>
      <c r="I320" s="231"/>
      <c r="J320" s="232">
        <f>ROUND(I320*H320,2)</f>
        <v>0</v>
      </c>
      <c r="K320" s="228" t="s">
        <v>152</v>
      </c>
      <c r="L320" s="44"/>
      <c r="M320" s="233" t="s">
        <v>1</v>
      </c>
      <c r="N320" s="234" t="s">
        <v>38</v>
      </c>
      <c r="O320" s="91"/>
      <c r="P320" s="235">
        <f>O320*H320</f>
        <v>0</v>
      </c>
      <c r="Q320" s="235">
        <v>0</v>
      </c>
      <c r="R320" s="235">
        <f>Q320*H320</f>
        <v>0</v>
      </c>
      <c r="S320" s="235">
        <v>0.01933</v>
      </c>
      <c r="T320" s="236">
        <f>S320*H320</f>
        <v>0.01933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411</v>
      </c>
      <c r="AT320" s="237" t="s">
        <v>148</v>
      </c>
      <c r="AU320" s="237" t="s">
        <v>82</v>
      </c>
      <c r="AY320" s="17" t="s">
        <v>145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80</v>
      </c>
      <c r="BK320" s="238">
        <f>ROUND(I320*H320,2)</f>
        <v>0</v>
      </c>
      <c r="BL320" s="17" t="s">
        <v>411</v>
      </c>
      <c r="BM320" s="237" t="s">
        <v>412</v>
      </c>
    </row>
    <row r="321" s="2" customFormat="1">
      <c r="A321" s="38"/>
      <c r="B321" s="39"/>
      <c r="C321" s="40"/>
      <c r="D321" s="239" t="s">
        <v>155</v>
      </c>
      <c r="E321" s="40"/>
      <c r="F321" s="240" t="s">
        <v>413</v>
      </c>
      <c r="G321" s="40"/>
      <c r="H321" s="40"/>
      <c r="I321" s="241"/>
      <c r="J321" s="40"/>
      <c r="K321" s="40"/>
      <c r="L321" s="44"/>
      <c r="M321" s="242"/>
      <c r="N321" s="24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155</v>
      </c>
      <c r="AU321" s="17" t="s">
        <v>82</v>
      </c>
    </row>
    <row r="322" s="2" customFormat="1">
      <c r="A322" s="38"/>
      <c r="B322" s="39"/>
      <c r="C322" s="40"/>
      <c r="D322" s="244" t="s">
        <v>157</v>
      </c>
      <c r="E322" s="40"/>
      <c r="F322" s="245" t="s">
        <v>414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157</v>
      </c>
      <c r="AU322" s="17" t="s">
        <v>82</v>
      </c>
    </row>
    <row r="323" s="2" customFormat="1" ht="16.5" customHeight="1">
      <c r="A323" s="38"/>
      <c r="B323" s="39"/>
      <c r="C323" s="226" t="s">
        <v>415</v>
      </c>
      <c r="D323" s="226" t="s">
        <v>148</v>
      </c>
      <c r="E323" s="227" t="s">
        <v>416</v>
      </c>
      <c r="F323" s="228" t="s">
        <v>417</v>
      </c>
      <c r="G323" s="229" t="s">
        <v>410</v>
      </c>
      <c r="H323" s="230">
        <v>1</v>
      </c>
      <c r="I323" s="231"/>
      <c r="J323" s="232">
        <f>ROUND(I323*H323,2)</f>
        <v>0</v>
      </c>
      <c r="K323" s="228" t="s">
        <v>152</v>
      </c>
      <c r="L323" s="44"/>
      <c r="M323" s="233" t="s">
        <v>1</v>
      </c>
      <c r="N323" s="234" t="s">
        <v>38</v>
      </c>
      <c r="O323" s="91"/>
      <c r="P323" s="235">
        <f>O323*H323</f>
        <v>0</v>
      </c>
      <c r="Q323" s="235">
        <v>0</v>
      </c>
      <c r="R323" s="235">
        <f>Q323*H323</f>
        <v>0</v>
      </c>
      <c r="S323" s="235">
        <v>0.019460000000000002</v>
      </c>
      <c r="T323" s="236">
        <f>S323*H323</f>
        <v>0.019460000000000002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411</v>
      </c>
      <c r="AT323" s="237" t="s">
        <v>148</v>
      </c>
      <c r="AU323" s="237" t="s">
        <v>82</v>
      </c>
      <c r="AY323" s="17" t="s">
        <v>145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80</v>
      </c>
      <c r="BK323" s="238">
        <f>ROUND(I323*H323,2)</f>
        <v>0</v>
      </c>
      <c r="BL323" s="17" t="s">
        <v>411</v>
      </c>
      <c r="BM323" s="237" t="s">
        <v>418</v>
      </c>
    </row>
    <row r="324" s="2" customFormat="1">
      <c r="A324" s="38"/>
      <c r="B324" s="39"/>
      <c r="C324" s="40"/>
      <c r="D324" s="239" t="s">
        <v>155</v>
      </c>
      <c r="E324" s="40"/>
      <c r="F324" s="240" t="s">
        <v>419</v>
      </c>
      <c r="G324" s="40"/>
      <c r="H324" s="40"/>
      <c r="I324" s="241"/>
      <c r="J324" s="40"/>
      <c r="K324" s="40"/>
      <c r="L324" s="44"/>
      <c r="M324" s="242"/>
      <c r="N324" s="24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155</v>
      </c>
      <c r="AU324" s="17" t="s">
        <v>82</v>
      </c>
    </row>
    <row r="325" s="2" customFormat="1">
      <c r="A325" s="38"/>
      <c r="B325" s="39"/>
      <c r="C325" s="40"/>
      <c r="D325" s="244" t="s">
        <v>157</v>
      </c>
      <c r="E325" s="40"/>
      <c r="F325" s="245" t="s">
        <v>420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157</v>
      </c>
      <c r="AU325" s="17" t="s">
        <v>82</v>
      </c>
    </row>
    <row r="326" s="2" customFormat="1" ht="16.5" customHeight="1">
      <c r="A326" s="38"/>
      <c r="B326" s="39"/>
      <c r="C326" s="226" t="s">
        <v>7</v>
      </c>
      <c r="D326" s="226" t="s">
        <v>148</v>
      </c>
      <c r="E326" s="227" t="s">
        <v>421</v>
      </c>
      <c r="F326" s="228" t="s">
        <v>422</v>
      </c>
      <c r="G326" s="229" t="s">
        <v>410</v>
      </c>
      <c r="H326" s="230">
        <v>1</v>
      </c>
      <c r="I326" s="231"/>
      <c r="J326" s="232">
        <f>ROUND(I326*H326,2)</f>
        <v>0</v>
      </c>
      <c r="K326" s="228" t="s">
        <v>152</v>
      </c>
      <c r="L326" s="44"/>
      <c r="M326" s="233" t="s">
        <v>1</v>
      </c>
      <c r="N326" s="234" t="s">
        <v>38</v>
      </c>
      <c r="O326" s="91"/>
      <c r="P326" s="235">
        <f>O326*H326</f>
        <v>0</v>
      </c>
      <c r="Q326" s="235">
        <v>0</v>
      </c>
      <c r="R326" s="235">
        <f>Q326*H326</f>
        <v>0</v>
      </c>
      <c r="S326" s="235">
        <v>0.017500000000000002</v>
      </c>
      <c r="T326" s="236">
        <f>S326*H326</f>
        <v>0.017500000000000002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411</v>
      </c>
      <c r="AT326" s="237" t="s">
        <v>148</v>
      </c>
      <c r="AU326" s="237" t="s">
        <v>82</v>
      </c>
      <c r="AY326" s="17" t="s">
        <v>145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80</v>
      </c>
      <c r="BK326" s="238">
        <f>ROUND(I326*H326,2)</f>
        <v>0</v>
      </c>
      <c r="BL326" s="17" t="s">
        <v>411</v>
      </c>
      <c r="BM326" s="237" t="s">
        <v>423</v>
      </c>
    </row>
    <row r="327" s="2" customFormat="1">
      <c r="A327" s="38"/>
      <c r="B327" s="39"/>
      <c r="C327" s="40"/>
      <c r="D327" s="239" t="s">
        <v>155</v>
      </c>
      <c r="E327" s="40"/>
      <c r="F327" s="240" t="s">
        <v>424</v>
      </c>
      <c r="G327" s="40"/>
      <c r="H327" s="40"/>
      <c r="I327" s="241"/>
      <c r="J327" s="40"/>
      <c r="K327" s="40"/>
      <c r="L327" s="44"/>
      <c r="M327" s="242"/>
      <c r="N327" s="24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155</v>
      </c>
      <c r="AU327" s="17" t="s">
        <v>82</v>
      </c>
    </row>
    <row r="328" s="2" customFormat="1">
      <c r="A328" s="38"/>
      <c r="B328" s="39"/>
      <c r="C328" s="40"/>
      <c r="D328" s="244" t="s">
        <v>157</v>
      </c>
      <c r="E328" s="40"/>
      <c r="F328" s="245" t="s">
        <v>425</v>
      </c>
      <c r="G328" s="40"/>
      <c r="H328" s="40"/>
      <c r="I328" s="241"/>
      <c r="J328" s="40"/>
      <c r="K328" s="40"/>
      <c r="L328" s="44"/>
      <c r="M328" s="242"/>
      <c r="N328" s="24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157</v>
      </c>
      <c r="AU328" s="17" t="s">
        <v>82</v>
      </c>
    </row>
    <row r="329" s="12" customFormat="1" ht="22.8" customHeight="1">
      <c r="A329" s="12"/>
      <c r="B329" s="210"/>
      <c r="C329" s="211"/>
      <c r="D329" s="212" t="s">
        <v>72</v>
      </c>
      <c r="E329" s="224" t="s">
        <v>426</v>
      </c>
      <c r="F329" s="224" t="s">
        <v>427</v>
      </c>
      <c r="G329" s="211"/>
      <c r="H329" s="211"/>
      <c r="I329" s="214"/>
      <c r="J329" s="225">
        <f>BK329</f>
        <v>0</v>
      </c>
      <c r="K329" s="211"/>
      <c r="L329" s="216"/>
      <c r="M329" s="217"/>
      <c r="N329" s="218"/>
      <c r="O329" s="218"/>
      <c r="P329" s="219">
        <f>SUM(P330:P366)</f>
        <v>0</v>
      </c>
      <c r="Q329" s="218"/>
      <c r="R329" s="219">
        <f>SUM(R330:R366)</f>
        <v>0</v>
      </c>
      <c r="S329" s="218"/>
      <c r="T329" s="220">
        <f>SUM(T330:T366)</f>
        <v>17.022299999999998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1" t="s">
        <v>82</v>
      </c>
      <c r="AT329" s="222" t="s">
        <v>72</v>
      </c>
      <c r="AU329" s="222" t="s">
        <v>80</v>
      </c>
      <c r="AY329" s="221" t="s">
        <v>145</v>
      </c>
      <c r="BK329" s="223">
        <f>SUM(BK330:BK366)</f>
        <v>0</v>
      </c>
    </row>
    <row r="330" s="2" customFormat="1" ht="24.15" customHeight="1">
      <c r="A330" s="38"/>
      <c r="B330" s="39"/>
      <c r="C330" s="226" t="s">
        <v>428</v>
      </c>
      <c r="D330" s="226" t="s">
        <v>148</v>
      </c>
      <c r="E330" s="227" t="s">
        <v>429</v>
      </c>
      <c r="F330" s="228" t="s">
        <v>430</v>
      </c>
      <c r="G330" s="229" t="s">
        <v>314</v>
      </c>
      <c r="H330" s="230">
        <v>81</v>
      </c>
      <c r="I330" s="231"/>
      <c r="J330" s="232">
        <f>ROUND(I330*H330,2)</f>
        <v>0</v>
      </c>
      <c r="K330" s="228" t="s">
        <v>152</v>
      </c>
      <c r="L330" s="44"/>
      <c r="M330" s="233" t="s">
        <v>1</v>
      </c>
      <c r="N330" s="234" t="s">
        <v>38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0.014</v>
      </c>
      <c r="T330" s="236">
        <f>S330*H330</f>
        <v>1.1340000000000001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411</v>
      </c>
      <c r="AT330" s="237" t="s">
        <v>148</v>
      </c>
      <c r="AU330" s="237" t="s">
        <v>82</v>
      </c>
      <c r="AY330" s="17" t="s">
        <v>145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80</v>
      </c>
      <c r="BK330" s="238">
        <f>ROUND(I330*H330,2)</f>
        <v>0</v>
      </c>
      <c r="BL330" s="17" t="s">
        <v>411</v>
      </c>
      <c r="BM330" s="237" t="s">
        <v>431</v>
      </c>
    </row>
    <row r="331" s="2" customFormat="1">
      <c r="A331" s="38"/>
      <c r="B331" s="39"/>
      <c r="C331" s="40"/>
      <c r="D331" s="239" t="s">
        <v>155</v>
      </c>
      <c r="E331" s="40"/>
      <c r="F331" s="240" t="s">
        <v>432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155</v>
      </c>
      <c r="AU331" s="17" t="s">
        <v>82</v>
      </c>
    </row>
    <row r="332" s="2" customFormat="1">
      <c r="A332" s="38"/>
      <c r="B332" s="39"/>
      <c r="C332" s="40"/>
      <c r="D332" s="244" t="s">
        <v>157</v>
      </c>
      <c r="E332" s="40"/>
      <c r="F332" s="245" t="s">
        <v>433</v>
      </c>
      <c r="G332" s="40"/>
      <c r="H332" s="40"/>
      <c r="I332" s="241"/>
      <c r="J332" s="40"/>
      <c r="K332" s="40"/>
      <c r="L332" s="44"/>
      <c r="M332" s="242"/>
      <c r="N332" s="24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157</v>
      </c>
      <c r="AU332" s="17" t="s">
        <v>82</v>
      </c>
    </row>
    <row r="333" s="15" customFormat="1">
      <c r="A333" s="15"/>
      <c r="B333" s="268"/>
      <c r="C333" s="269"/>
      <c r="D333" s="239" t="s">
        <v>159</v>
      </c>
      <c r="E333" s="270" t="s">
        <v>1</v>
      </c>
      <c r="F333" s="271" t="s">
        <v>434</v>
      </c>
      <c r="G333" s="269"/>
      <c r="H333" s="270" t="s">
        <v>1</v>
      </c>
      <c r="I333" s="272"/>
      <c r="J333" s="269"/>
      <c r="K333" s="269"/>
      <c r="L333" s="273"/>
      <c r="M333" s="274"/>
      <c r="N333" s="275"/>
      <c r="O333" s="275"/>
      <c r="P333" s="275"/>
      <c r="Q333" s="275"/>
      <c r="R333" s="275"/>
      <c r="S333" s="275"/>
      <c r="T333" s="276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7" t="s">
        <v>159</v>
      </c>
      <c r="AU333" s="277" t="s">
        <v>82</v>
      </c>
      <c r="AV333" s="15" t="s">
        <v>80</v>
      </c>
      <c r="AW333" s="15" t="s">
        <v>30</v>
      </c>
      <c r="AX333" s="15" t="s">
        <v>73</v>
      </c>
      <c r="AY333" s="277" t="s">
        <v>145</v>
      </c>
    </row>
    <row r="334" s="13" customFormat="1">
      <c r="A334" s="13"/>
      <c r="B334" s="246"/>
      <c r="C334" s="247"/>
      <c r="D334" s="239" t="s">
        <v>159</v>
      </c>
      <c r="E334" s="248" t="s">
        <v>1</v>
      </c>
      <c r="F334" s="249" t="s">
        <v>435</v>
      </c>
      <c r="G334" s="247"/>
      <c r="H334" s="250">
        <v>81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6" t="s">
        <v>159</v>
      </c>
      <c r="AU334" s="256" t="s">
        <v>82</v>
      </c>
      <c r="AV334" s="13" t="s">
        <v>82</v>
      </c>
      <c r="AW334" s="13" t="s">
        <v>30</v>
      </c>
      <c r="AX334" s="13" t="s">
        <v>80</v>
      </c>
      <c r="AY334" s="256" t="s">
        <v>145</v>
      </c>
    </row>
    <row r="335" s="2" customFormat="1" ht="24.15" customHeight="1">
      <c r="A335" s="38"/>
      <c r="B335" s="39"/>
      <c r="C335" s="226" t="s">
        <v>436</v>
      </c>
      <c r="D335" s="226" t="s">
        <v>148</v>
      </c>
      <c r="E335" s="227" t="s">
        <v>437</v>
      </c>
      <c r="F335" s="228" t="s">
        <v>438</v>
      </c>
      <c r="G335" s="229" t="s">
        <v>314</v>
      </c>
      <c r="H335" s="230">
        <v>182.59999999999999</v>
      </c>
      <c r="I335" s="231"/>
      <c r="J335" s="232">
        <f>ROUND(I335*H335,2)</f>
        <v>0</v>
      </c>
      <c r="K335" s="228" t="s">
        <v>152</v>
      </c>
      <c r="L335" s="44"/>
      <c r="M335" s="233" t="s">
        <v>1</v>
      </c>
      <c r="N335" s="234" t="s">
        <v>38</v>
      </c>
      <c r="O335" s="91"/>
      <c r="P335" s="235">
        <f>O335*H335</f>
        <v>0</v>
      </c>
      <c r="Q335" s="235">
        <v>0</v>
      </c>
      <c r="R335" s="235">
        <f>Q335*H335</f>
        <v>0</v>
      </c>
      <c r="S335" s="235">
        <v>0.024</v>
      </c>
      <c r="T335" s="236">
        <f>S335*H335</f>
        <v>4.3823999999999996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411</v>
      </c>
      <c r="AT335" s="237" t="s">
        <v>148</v>
      </c>
      <c r="AU335" s="237" t="s">
        <v>82</v>
      </c>
      <c r="AY335" s="17" t="s">
        <v>145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80</v>
      </c>
      <c r="BK335" s="238">
        <f>ROUND(I335*H335,2)</f>
        <v>0</v>
      </c>
      <c r="BL335" s="17" t="s">
        <v>411</v>
      </c>
      <c r="BM335" s="237" t="s">
        <v>439</v>
      </c>
    </row>
    <row r="336" s="2" customFormat="1">
      <c r="A336" s="38"/>
      <c r="B336" s="39"/>
      <c r="C336" s="40"/>
      <c r="D336" s="239" t="s">
        <v>155</v>
      </c>
      <c r="E336" s="40"/>
      <c r="F336" s="240" t="s">
        <v>440</v>
      </c>
      <c r="G336" s="40"/>
      <c r="H336" s="40"/>
      <c r="I336" s="241"/>
      <c r="J336" s="40"/>
      <c r="K336" s="40"/>
      <c r="L336" s="44"/>
      <c r="M336" s="242"/>
      <c r="N336" s="24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155</v>
      </c>
      <c r="AU336" s="17" t="s">
        <v>82</v>
      </c>
    </row>
    <row r="337" s="2" customFormat="1">
      <c r="A337" s="38"/>
      <c r="B337" s="39"/>
      <c r="C337" s="40"/>
      <c r="D337" s="244" t="s">
        <v>157</v>
      </c>
      <c r="E337" s="40"/>
      <c r="F337" s="245" t="s">
        <v>441</v>
      </c>
      <c r="G337" s="40"/>
      <c r="H337" s="40"/>
      <c r="I337" s="241"/>
      <c r="J337" s="40"/>
      <c r="K337" s="40"/>
      <c r="L337" s="44"/>
      <c r="M337" s="242"/>
      <c r="N337" s="24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157</v>
      </c>
      <c r="AU337" s="17" t="s">
        <v>82</v>
      </c>
    </row>
    <row r="338" s="15" customFormat="1">
      <c r="A338" s="15"/>
      <c r="B338" s="268"/>
      <c r="C338" s="269"/>
      <c r="D338" s="239" t="s">
        <v>159</v>
      </c>
      <c r="E338" s="270" t="s">
        <v>1</v>
      </c>
      <c r="F338" s="271" t="s">
        <v>442</v>
      </c>
      <c r="G338" s="269"/>
      <c r="H338" s="270" t="s">
        <v>1</v>
      </c>
      <c r="I338" s="272"/>
      <c r="J338" s="269"/>
      <c r="K338" s="269"/>
      <c r="L338" s="273"/>
      <c r="M338" s="274"/>
      <c r="N338" s="275"/>
      <c r="O338" s="275"/>
      <c r="P338" s="275"/>
      <c r="Q338" s="275"/>
      <c r="R338" s="275"/>
      <c r="S338" s="275"/>
      <c r="T338" s="276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7" t="s">
        <v>159</v>
      </c>
      <c r="AU338" s="277" t="s">
        <v>82</v>
      </c>
      <c r="AV338" s="15" t="s">
        <v>80</v>
      </c>
      <c r="AW338" s="15" t="s">
        <v>30</v>
      </c>
      <c r="AX338" s="15" t="s">
        <v>73</v>
      </c>
      <c r="AY338" s="277" t="s">
        <v>145</v>
      </c>
    </row>
    <row r="339" s="13" customFormat="1">
      <c r="A339" s="13"/>
      <c r="B339" s="246"/>
      <c r="C339" s="247"/>
      <c r="D339" s="239" t="s">
        <v>159</v>
      </c>
      <c r="E339" s="248" t="s">
        <v>1</v>
      </c>
      <c r="F339" s="249" t="s">
        <v>443</v>
      </c>
      <c r="G339" s="247"/>
      <c r="H339" s="250">
        <v>100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6" t="s">
        <v>159</v>
      </c>
      <c r="AU339" s="256" t="s">
        <v>82</v>
      </c>
      <c r="AV339" s="13" t="s">
        <v>82</v>
      </c>
      <c r="AW339" s="13" t="s">
        <v>30</v>
      </c>
      <c r="AX339" s="13" t="s">
        <v>73</v>
      </c>
      <c r="AY339" s="256" t="s">
        <v>145</v>
      </c>
    </row>
    <row r="340" s="15" customFormat="1">
      <c r="A340" s="15"/>
      <c r="B340" s="268"/>
      <c r="C340" s="269"/>
      <c r="D340" s="239" t="s">
        <v>159</v>
      </c>
      <c r="E340" s="270" t="s">
        <v>1</v>
      </c>
      <c r="F340" s="271" t="s">
        <v>444</v>
      </c>
      <c r="G340" s="269"/>
      <c r="H340" s="270" t="s">
        <v>1</v>
      </c>
      <c r="I340" s="272"/>
      <c r="J340" s="269"/>
      <c r="K340" s="269"/>
      <c r="L340" s="273"/>
      <c r="M340" s="274"/>
      <c r="N340" s="275"/>
      <c r="O340" s="275"/>
      <c r="P340" s="275"/>
      <c r="Q340" s="275"/>
      <c r="R340" s="275"/>
      <c r="S340" s="275"/>
      <c r="T340" s="276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7" t="s">
        <v>159</v>
      </c>
      <c r="AU340" s="277" t="s">
        <v>82</v>
      </c>
      <c r="AV340" s="15" t="s">
        <v>80</v>
      </c>
      <c r="AW340" s="15" t="s">
        <v>30</v>
      </c>
      <c r="AX340" s="15" t="s">
        <v>73</v>
      </c>
      <c r="AY340" s="277" t="s">
        <v>145</v>
      </c>
    </row>
    <row r="341" s="13" customFormat="1">
      <c r="A341" s="13"/>
      <c r="B341" s="246"/>
      <c r="C341" s="247"/>
      <c r="D341" s="239" t="s">
        <v>159</v>
      </c>
      <c r="E341" s="248" t="s">
        <v>1</v>
      </c>
      <c r="F341" s="249" t="s">
        <v>445</v>
      </c>
      <c r="G341" s="247"/>
      <c r="H341" s="250">
        <v>82.599999999999994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6" t="s">
        <v>159</v>
      </c>
      <c r="AU341" s="256" t="s">
        <v>82</v>
      </c>
      <c r="AV341" s="13" t="s">
        <v>82</v>
      </c>
      <c r="AW341" s="13" t="s">
        <v>30</v>
      </c>
      <c r="AX341" s="13" t="s">
        <v>73</v>
      </c>
      <c r="AY341" s="256" t="s">
        <v>145</v>
      </c>
    </row>
    <row r="342" s="14" customFormat="1">
      <c r="A342" s="14"/>
      <c r="B342" s="257"/>
      <c r="C342" s="258"/>
      <c r="D342" s="239" t="s">
        <v>159</v>
      </c>
      <c r="E342" s="259" t="s">
        <v>1</v>
      </c>
      <c r="F342" s="260" t="s">
        <v>162</v>
      </c>
      <c r="G342" s="258"/>
      <c r="H342" s="261">
        <v>182.59999999999999</v>
      </c>
      <c r="I342" s="262"/>
      <c r="J342" s="258"/>
      <c r="K342" s="258"/>
      <c r="L342" s="263"/>
      <c r="M342" s="264"/>
      <c r="N342" s="265"/>
      <c r="O342" s="265"/>
      <c r="P342" s="265"/>
      <c r="Q342" s="265"/>
      <c r="R342" s="265"/>
      <c r="S342" s="265"/>
      <c r="T342" s="26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7" t="s">
        <v>159</v>
      </c>
      <c r="AU342" s="267" t="s">
        <v>82</v>
      </c>
      <c r="AV342" s="14" t="s">
        <v>153</v>
      </c>
      <c r="AW342" s="14" t="s">
        <v>30</v>
      </c>
      <c r="AX342" s="14" t="s">
        <v>80</v>
      </c>
      <c r="AY342" s="267" t="s">
        <v>145</v>
      </c>
    </row>
    <row r="343" s="2" customFormat="1" ht="16.5" customHeight="1">
      <c r="A343" s="38"/>
      <c r="B343" s="39"/>
      <c r="C343" s="226" t="s">
        <v>446</v>
      </c>
      <c r="D343" s="226" t="s">
        <v>148</v>
      </c>
      <c r="E343" s="227" t="s">
        <v>447</v>
      </c>
      <c r="F343" s="228" t="s">
        <v>448</v>
      </c>
      <c r="G343" s="229" t="s">
        <v>151</v>
      </c>
      <c r="H343" s="230">
        <v>189</v>
      </c>
      <c r="I343" s="231"/>
      <c r="J343" s="232">
        <f>ROUND(I343*H343,2)</f>
        <v>0</v>
      </c>
      <c r="K343" s="228" t="s">
        <v>152</v>
      </c>
      <c r="L343" s="44"/>
      <c r="M343" s="233" t="s">
        <v>1</v>
      </c>
      <c r="N343" s="234" t="s">
        <v>38</v>
      </c>
      <c r="O343" s="91"/>
      <c r="P343" s="235">
        <f>O343*H343</f>
        <v>0</v>
      </c>
      <c r="Q343" s="235">
        <v>0</v>
      </c>
      <c r="R343" s="235">
        <f>Q343*H343</f>
        <v>0</v>
      </c>
      <c r="S343" s="235">
        <v>0.014999999999999999</v>
      </c>
      <c r="T343" s="236">
        <f>S343*H343</f>
        <v>2.835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411</v>
      </c>
      <c r="AT343" s="237" t="s">
        <v>148</v>
      </c>
      <c r="AU343" s="237" t="s">
        <v>82</v>
      </c>
      <c r="AY343" s="17" t="s">
        <v>145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80</v>
      </c>
      <c r="BK343" s="238">
        <f>ROUND(I343*H343,2)</f>
        <v>0</v>
      </c>
      <c r="BL343" s="17" t="s">
        <v>411</v>
      </c>
      <c r="BM343" s="237" t="s">
        <v>449</v>
      </c>
    </row>
    <row r="344" s="2" customFormat="1">
      <c r="A344" s="38"/>
      <c r="B344" s="39"/>
      <c r="C344" s="40"/>
      <c r="D344" s="239" t="s">
        <v>155</v>
      </c>
      <c r="E344" s="40"/>
      <c r="F344" s="240" t="s">
        <v>450</v>
      </c>
      <c r="G344" s="40"/>
      <c r="H344" s="40"/>
      <c r="I344" s="241"/>
      <c r="J344" s="40"/>
      <c r="K344" s="40"/>
      <c r="L344" s="44"/>
      <c r="M344" s="242"/>
      <c r="N344" s="243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155</v>
      </c>
      <c r="AU344" s="17" t="s">
        <v>82</v>
      </c>
    </row>
    <row r="345" s="2" customFormat="1">
      <c r="A345" s="38"/>
      <c r="B345" s="39"/>
      <c r="C345" s="40"/>
      <c r="D345" s="244" t="s">
        <v>157</v>
      </c>
      <c r="E345" s="40"/>
      <c r="F345" s="245" t="s">
        <v>451</v>
      </c>
      <c r="G345" s="40"/>
      <c r="H345" s="40"/>
      <c r="I345" s="241"/>
      <c r="J345" s="40"/>
      <c r="K345" s="40"/>
      <c r="L345" s="44"/>
      <c r="M345" s="242"/>
      <c r="N345" s="24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157</v>
      </c>
      <c r="AU345" s="17" t="s">
        <v>82</v>
      </c>
    </row>
    <row r="346" s="13" customFormat="1">
      <c r="A346" s="13"/>
      <c r="B346" s="246"/>
      <c r="C346" s="247"/>
      <c r="D346" s="239" t="s">
        <v>159</v>
      </c>
      <c r="E346" s="248" t="s">
        <v>1</v>
      </c>
      <c r="F346" s="249" t="s">
        <v>452</v>
      </c>
      <c r="G346" s="247"/>
      <c r="H346" s="250">
        <v>189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6" t="s">
        <v>159</v>
      </c>
      <c r="AU346" s="256" t="s">
        <v>82</v>
      </c>
      <c r="AV346" s="13" t="s">
        <v>82</v>
      </c>
      <c r="AW346" s="13" t="s">
        <v>30</v>
      </c>
      <c r="AX346" s="13" t="s">
        <v>80</v>
      </c>
      <c r="AY346" s="256" t="s">
        <v>145</v>
      </c>
    </row>
    <row r="347" s="2" customFormat="1" ht="24.15" customHeight="1">
      <c r="A347" s="38"/>
      <c r="B347" s="39"/>
      <c r="C347" s="226" t="s">
        <v>411</v>
      </c>
      <c r="D347" s="226" t="s">
        <v>148</v>
      </c>
      <c r="E347" s="227" t="s">
        <v>453</v>
      </c>
      <c r="F347" s="228" t="s">
        <v>454</v>
      </c>
      <c r="G347" s="229" t="s">
        <v>151</v>
      </c>
      <c r="H347" s="230">
        <v>88.349999999999994</v>
      </c>
      <c r="I347" s="231"/>
      <c r="J347" s="232">
        <f>ROUND(I347*H347,2)</f>
        <v>0</v>
      </c>
      <c r="K347" s="228" t="s">
        <v>152</v>
      </c>
      <c r="L347" s="44"/>
      <c r="M347" s="233" t="s">
        <v>1</v>
      </c>
      <c r="N347" s="234" t="s">
        <v>38</v>
      </c>
      <c r="O347" s="91"/>
      <c r="P347" s="235">
        <f>O347*H347</f>
        <v>0</v>
      </c>
      <c r="Q347" s="235">
        <v>0</v>
      </c>
      <c r="R347" s="235">
        <f>Q347*H347</f>
        <v>0</v>
      </c>
      <c r="S347" s="235">
        <v>0.029999999999999999</v>
      </c>
      <c r="T347" s="236">
        <f>S347*H347</f>
        <v>2.6504999999999996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7" t="s">
        <v>411</v>
      </c>
      <c r="AT347" s="237" t="s">
        <v>148</v>
      </c>
      <c r="AU347" s="237" t="s">
        <v>82</v>
      </c>
      <c r="AY347" s="17" t="s">
        <v>145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80</v>
      </c>
      <c r="BK347" s="238">
        <f>ROUND(I347*H347,2)</f>
        <v>0</v>
      </c>
      <c r="BL347" s="17" t="s">
        <v>411</v>
      </c>
      <c r="BM347" s="237" t="s">
        <v>455</v>
      </c>
    </row>
    <row r="348" s="2" customFormat="1">
      <c r="A348" s="38"/>
      <c r="B348" s="39"/>
      <c r="C348" s="40"/>
      <c r="D348" s="239" t="s">
        <v>155</v>
      </c>
      <c r="E348" s="40"/>
      <c r="F348" s="240" t="s">
        <v>456</v>
      </c>
      <c r="G348" s="40"/>
      <c r="H348" s="40"/>
      <c r="I348" s="241"/>
      <c r="J348" s="40"/>
      <c r="K348" s="40"/>
      <c r="L348" s="44"/>
      <c r="M348" s="242"/>
      <c r="N348" s="24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155</v>
      </c>
      <c r="AU348" s="17" t="s">
        <v>82</v>
      </c>
    </row>
    <row r="349" s="2" customFormat="1">
      <c r="A349" s="38"/>
      <c r="B349" s="39"/>
      <c r="C349" s="40"/>
      <c r="D349" s="244" t="s">
        <v>157</v>
      </c>
      <c r="E349" s="40"/>
      <c r="F349" s="245" t="s">
        <v>457</v>
      </c>
      <c r="G349" s="40"/>
      <c r="H349" s="40"/>
      <c r="I349" s="241"/>
      <c r="J349" s="40"/>
      <c r="K349" s="40"/>
      <c r="L349" s="44"/>
      <c r="M349" s="242"/>
      <c r="N349" s="243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157</v>
      </c>
      <c r="AU349" s="17" t="s">
        <v>82</v>
      </c>
    </row>
    <row r="350" s="13" customFormat="1">
      <c r="A350" s="13"/>
      <c r="B350" s="246"/>
      <c r="C350" s="247"/>
      <c r="D350" s="239" t="s">
        <v>159</v>
      </c>
      <c r="E350" s="248" t="s">
        <v>1</v>
      </c>
      <c r="F350" s="249" t="s">
        <v>458</v>
      </c>
      <c r="G350" s="247"/>
      <c r="H350" s="250">
        <v>88.349999999999994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6" t="s">
        <v>159</v>
      </c>
      <c r="AU350" s="256" t="s">
        <v>82</v>
      </c>
      <c r="AV350" s="13" t="s">
        <v>82</v>
      </c>
      <c r="AW350" s="13" t="s">
        <v>30</v>
      </c>
      <c r="AX350" s="13" t="s">
        <v>80</v>
      </c>
      <c r="AY350" s="256" t="s">
        <v>145</v>
      </c>
    </row>
    <row r="351" s="2" customFormat="1" ht="21.75" customHeight="1">
      <c r="A351" s="38"/>
      <c r="B351" s="39"/>
      <c r="C351" s="226" t="s">
        <v>459</v>
      </c>
      <c r="D351" s="226" t="s">
        <v>148</v>
      </c>
      <c r="E351" s="227" t="s">
        <v>460</v>
      </c>
      <c r="F351" s="228" t="s">
        <v>461</v>
      </c>
      <c r="G351" s="229" t="s">
        <v>151</v>
      </c>
      <c r="H351" s="230">
        <v>88.349999999999994</v>
      </c>
      <c r="I351" s="231"/>
      <c r="J351" s="232">
        <f>ROUND(I351*H351,2)</f>
        <v>0</v>
      </c>
      <c r="K351" s="228" t="s">
        <v>152</v>
      </c>
      <c r="L351" s="44"/>
      <c r="M351" s="233" t="s">
        <v>1</v>
      </c>
      <c r="N351" s="234" t="s">
        <v>38</v>
      </c>
      <c r="O351" s="91"/>
      <c r="P351" s="235">
        <f>O351*H351</f>
        <v>0</v>
      </c>
      <c r="Q351" s="235">
        <v>0</v>
      </c>
      <c r="R351" s="235">
        <f>Q351*H351</f>
        <v>0</v>
      </c>
      <c r="S351" s="235">
        <v>0.014</v>
      </c>
      <c r="T351" s="236">
        <f>S351*H351</f>
        <v>1.2368999999999999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7" t="s">
        <v>411</v>
      </c>
      <c r="AT351" s="237" t="s">
        <v>148</v>
      </c>
      <c r="AU351" s="237" t="s">
        <v>82</v>
      </c>
      <c r="AY351" s="17" t="s">
        <v>145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80</v>
      </c>
      <c r="BK351" s="238">
        <f>ROUND(I351*H351,2)</f>
        <v>0</v>
      </c>
      <c r="BL351" s="17" t="s">
        <v>411</v>
      </c>
      <c r="BM351" s="237" t="s">
        <v>462</v>
      </c>
    </row>
    <row r="352" s="2" customFormat="1">
      <c r="A352" s="38"/>
      <c r="B352" s="39"/>
      <c r="C352" s="40"/>
      <c r="D352" s="239" t="s">
        <v>155</v>
      </c>
      <c r="E352" s="40"/>
      <c r="F352" s="240" t="s">
        <v>463</v>
      </c>
      <c r="G352" s="40"/>
      <c r="H352" s="40"/>
      <c r="I352" s="241"/>
      <c r="J352" s="40"/>
      <c r="K352" s="40"/>
      <c r="L352" s="44"/>
      <c r="M352" s="242"/>
      <c r="N352" s="243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155</v>
      </c>
      <c r="AU352" s="17" t="s">
        <v>82</v>
      </c>
    </row>
    <row r="353" s="2" customFormat="1">
      <c r="A353" s="38"/>
      <c r="B353" s="39"/>
      <c r="C353" s="40"/>
      <c r="D353" s="244" t="s">
        <v>157</v>
      </c>
      <c r="E353" s="40"/>
      <c r="F353" s="245" t="s">
        <v>464</v>
      </c>
      <c r="G353" s="40"/>
      <c r="H353" s="40"/>
      <c r="I353" s="241"/>
      <c r="J353" s="40"/>
      <c r="K353" s="40"/>
      <c r="L353" s="44"/>
      <c r="M353" s="242"/>
      <c r="N353" s="243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157</v>
      </c>
      <c r="AU353" s="17" t="s">
        <v>82</v>
      </c>
    </row>
    <row r="354" s="13" customFormat="1">
      <c r="A354" s="13"/>
      <c r="B354" s="246"/>
      <c r="C354" s="247"/>
      <c r="D354" s="239" t="s">
        <v>159</v>
      </c>
      <c r="E354" s="248" t="s">
        <v>1</v>
      </c>
      <c r="F354" s="249" t="s">
        <v>458</v>
      </c>
      <c r="G354" s="247"/>
      <c r="H354" s="250">
        <v>88.349999999999994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6" t="s">
        <v>159</v>
      </c>
      <c r="AU354" s="256" t="s">
        <v>82</v>
      </c>
      <c r="AV354" s="13" t="s">
        <v>82</v>
      </c>
      <c r="AW354" s="13" t="s">
        <v>30</v>
      </c>
      <c r="AX354" s="13" t="s">
        <v>80</v>
      </c>
      <c r="AY354" s="256" t="s">
        <v>145</v>
      </c>
    </row>
    <row r="355" s="2" customFormat="1" ht="24.15" customHeight="1">
      <c r="A355" s="38"/>
      <c r="B355" s="39"/>
      <c r="C355" s="226" t="s">
        <v>465</v>
      </c>
      <c r="D355" s="226" t="s">
        <v>148</v>
      </c>
      <c r="E355" s="227" t="s">
        <v>466</v>
      </c>
      <c r="F355" s="228" t="s">
        <v>467</v>
      </c>
      <c r="G355" s="229" t="s">
        <v>314</v>
      </c>
      <c r="H355" s="230">
        <v>73.5</v>
      </c>
      <c r="I355" s="231"/>
      <c r="J355" s="232">
        <f>ROUND(I355*H355,2)</f>
        <v>0</v>
      </c>
      <c r="K355" s="228" t="s">
        <v>152</v>
      </c>
      <c r="L355" s="44"/>
      <c r="M355" s="233" t="s">
        <v>1</v>
      </c>
      <c r="N355" s="234" t="s">
        <v>38</v>
      </c>
      <c r="O355" s="91"/>
      <c r="P355" s="235">
        <f>O355*H355</f>
        <v>0</v>
      </c>
      <c r="Q355" s="235">
        <v>0</v>
      </c>
      <c r="R355" s="235">
        <f>Q355*H355</f>
        <v>0</v>
      </c>
      <c r="S355" s="235">
        <v>0.017000000000000001</v>
      </c>
      <c r="T355" s="236">
        <f>S355*H355</f>
        <v>1.2495000000000001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7" t="s">
        <v>411</v>
      </c>
      <c r="AT355" s="237" t="s">
        <v>148</v>
      </c>
      <c r="AU355" s="237" t="s">
        <v>82</v>
      </c>
      <c r="AY355" s="17" t="s">
        <v>145</v>
      </c>
      <c r="BE355" s="238">
        <f>IF(N355="základní",J355,0)</f>
        <v>0</v>
      </c>
      <c r="BF355" s="238">
        <f>IF(N355="snížená",J355,0)</f>
        <v>0</v>
      </c>
      <c r="BG355" s="238">
        <f>IF(N355="zákl. přenesená",J355,0)</f>
        <v>0</v>
      </c>
      <c r="BH355" s="238">
        <f>IF(N355="sníž. přenesená",J355,0)</f>
        <v>0</v>
      </c>
      <c r="BI355" s="238">
        <f>IF(N355="nulová",J355,0)</f>
        <v>0</v>
      </c>
      <c r="BJ355" s="17" t="s">
        <v>80</v>
      </c>
      <c r="BK355" s="238">
        <f>ROUND(I355*H355,2)</f>
        <v>0</v>
      </c>
      <c r="BL355" s="17" t="s">
        <v>411</v>
      </c>
      <c r="BM355" s="237" t="s">
        <v>468</v>
      </c>
    </row>
    <row r="356" s="2" customFormat="1">
      <c r="A356" s="38"/>
      <c r="B356" s="39"/>
      <c r="C356" s="40"/>
      <c r="D356" s="239" t="s">
        <v>155</v>
      </c>
      <c r="E356" s="40"/>
      <c r="F356" s="240" t="s">
        <v>469</v>
      </c>
      <c r="G356" s="40"/>
      <c r="H356" s="40"/>
      <c r="I356" s="241"/>
      <c r="J356" s="40"/>
      <c r="K356" s="40"/>
      <c r="L356" s="44"/>
      <c r="M356" s="242"/>
      <c r="N356" s="24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155</v>
      </c>
      <c r="AU356" s="17" t="s">
        <v>82</v>
      </c>
    </row>
    <row r="357" s="2" customFormat="1">
      <c r="A357" s="38"/>
      <c r="B357" s="39"/>
      <c r="C357" s="40"/>
      <c r="D357" s="244" t="s">
        <v>157</v>
      </c>
      <c r="E357" s="40"/>
      <c r="F357" s="245" t="s">
        <v>470</v>
      </c>
      <c r="G357" s="40"/>
      <c r="H357" s="40"/>
      <c r="I357" s="241"/>
      <c r="J357" s="40"/>
      <c r="K357" s="40"/>
      <c r="L357" s="44"/>
      <c r="M357" s="242"/>
      <c r="N357" s="243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157</v>
      </c>
      <c r="AU357" s="17" t="s">
        <v>82</v>
      </c>
    </row>
    <row r="358" s="15" customFormat="1">
      <c r="A358" s="15"/>
      <c r="B358" s="268"/>
      <c r="C358" s="269"/>
      <c r="D358" s="239" t="s">
        <v>159</v>
      </c>
      <c r="E358" s="270" t="s">
        <v>1</v>
      </c>
      <c r="F358" s="271" t="s">
        <v>471</v>
      </c>
      <c r="G358" s="269"/>
      <c r="H358" s="270" t="s">
        <v>1</v>
      </c>
      <c r="I358" s="272"/>
      <c r="J358" s="269"/>
      <c r="K358" s="269"/>
      <c r="L358" s="273"/>
      <c r="M358" s="274"/>
      <c r="N358" s="275"/>
      <c r="O358" s="275"/>
      <c r="P358" s="275"/>
      <c r="Q358" s="275"/>
      <c r="R358" s="275"/>
      <c r="S358" s="275"/>
      <c r="T358" s="276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7" t="s">
        <v>159</v>
      </c>
      <c r="AU358" s="277" t="s">
        <v>82</v>
      </c>
      <c r="AV358" s="15" t="s">
        <v>80</v>
      </c>
      <c r="AW358" s="15" t="s">
        <v>30</v>
      </c>
      <c r="AX358" s="15" t="s">
        <v>73</v>
      </c>
      <c r="AY358" s="277" t="s">
        <v>145</v>
      </c>
    </row>
    <row r="359" s="13" customFormat="1">
      <c r="A359" s="13"/>
      <c r="B359" s="246"/>
      <c r="C359" s="247"/>
      <c r="D359" s="239" t="s">
        <v>159</v>
      </c>
      <c r="E359" s="248" t="s">
        <v>1</v>
      </c>
      <c r="F359" s="249" t="s">
        <v>472</v>
      </c>
      <c r="G359" s="247"/>
      <c r="H359" s="250">
        <v>20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6" t="s">
        <v>159</v>
      </c>
      <c r="AU359" s="256" t="s">
        <v>82</v>
      </c>
      <c r="AV359" s="13" t="s">
        <v>82</v>
      </c>
      <c r="AW359" s="13" t="s">
        <v>30</v>
      </c>
      <c r="AX359" s="13" t="s">
        <v>73</v>
      </c>
      <c r="AY359" s="256" t="s">
        <v>145</v>
      </c>
    </row>
    <row r="360" s="13" customFormat="1">
      <c r="A360" s="13"/>
      <c r="B360" s="246"/>
      <c r="C360" s="247"/>
      <c r="D360" s="239" t="s">
        <v>159</v>
      </c>
      <c r="E360" s="248" t="s">
        <v>1</v>
      </c>
      <c r="F360" s="249" t="s">
        <v>473</v>
      </c>
      <c r="G360" s="247"/>
      <c r="H360" s="250">
        <v>33.5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6" t="s">
        <v>159</v>
      </c>
      <c r="AU360" s="256" t="s">
        <v>82</v>
      </c>
      <c r="AV360" s="13" t="s">
        <v>82</v>
      </c>
      <c r="AW360" s="13" t="s">
        <v>30</v>
      </c>
      <c r="AX360" s="13" t="s">
        <v>73</v>
      </c>
      <c r="AY360" s="256" t="s">
        <v>145</v>
      </c>
    </row>
    <row r="361" s="13" customFormat="1">
      <c r="A361" s="13"/>
      <c r="B361" s="246"/>
      <c r="C361" s="247"/>
      <c r="D361" s="239" t="s">
        <v>159</v>
      </c>
      <c r="E361" s="248" t="s">
        <v>1</v>
      </c>
      <c r="F361" s="249" t="s">
        <v>472</v>
      </c>
      <c r="G361" s="247"/>
      <c r="H361" s="250">
        <v>20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6" t="s">
        <v>159</v>
      </c>
      <c r="AU361" s="256" t="s">
        <v>82</v>
      </c>
      <c r="AV361" s="13" t="s">
        <v>82</v>
      </c>
      <c r="AW361" s="13" t="s">
        <v>30</v>
      </c>
      <c r="AX361" s="13" t="s">
        <v>73</v>
      </c>
      <c r="AY361" s="256" t="s">
        <v>145</v>
      </c>
    </row>
    <row r="362" s="14" customFormat="1">
      <c r="A362" s="14"/>
      <c r="B362" s="257"/>
      <c r="C362" s="258"/>
      <c r="D362" s="239" t="s">
        <v>159</v>
      </c>
      <c r="E362" s="259" t="s">
        <v>1</v>
      </c>
      <c r="F362" s="260" t="s">
        <v>162</v>
      </c>
      <c r="G362" s="258"/>
      <c r="H362" s="261">
        <v>73.5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7" t="s">
        <v>159</v>
      </c>
      <c r="AU362" s="267" t="s">
        <v>82</v>
      </c>
      <c r="AV362" s="14" t="s">
        <v>153</v>
      </c>
      <c r="AW362" s="14" t="s">
        <v>30</v>
      </c>
      <c r="AX362" s="14" t="s">
        <v>80</v>
      </c>
      <c r="AY362" s="267" t="s">
        <v>145</v>
      </c>
    </row>
    <row r="363" s="2" customFormat="1" ht="24.15" customHeight="1">
      <c r="A363" s="38"/>
      <c r="B363" s="39"/>
      <c r="C363" s="226" t="s">
        <v>8</v>
      </c>
      <c r="D363" s="226" t="s">
        <v>148</v>
      </c>
      <c r="E363" s="227" t="s">
        <v>474</v>
      </c>
      <c r="F363" s="228" t="s">
        <v>475</v>
      </c>
      <c r="G363" s="229" t="s">
        <v>151</v>
      </c>
      <c r="H363" s="230">
        <v>88.349999999999994</v>
      </c>
      <c r="I363" s="231"/>
      <c r="J363" s="232">
        <f>ROUND(I363*H363,2)</f>
        <v>0</v>
      </c>
      <c r="K363" s="228" t="s">
        <v>152</v>
      </c>
      <c r="L363" s="44"/>
      <c r="M363" s="233" t="s">
        <v>1</v>
      </c>
      <c r="N363" s="234" t="s">
        <v>38</v>
      </c>
      <c r="O363" s="91"/>
      <c r="P363" s="235">
        <f>O363*H363</f>
        <v>0</v>
      </c>
      <c r="Q363" s="235">
        <v>0</v>
      </c>
      <c r="R363" s="235">
        <f>Q363*H363</f>
        <v>0</v>
      </c>
      <c r="S363" s="235">
        <v>0.040000000000000001</v>
      </c>
      <c r="T363" s="236">
        <f>S363*H363</f>
        <v>3.5339999999999998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7" t="s">
        <v>411</v>
      </c>
      <c r="AT363" s="237" t="s">
        <v>148</v>
      </c>
      <c r="AU363" s="237" t="s">
        <v>82</v>
      </c>
      <c r="AY363" s="17" t="s">
        <v>145</v>
      </c>
      <c r="BE363" s="238">
        <f>IF(N363="základní",J363,0)</f>
        <v>0</v>
      </c>
      <c r="BF363" s="238">
        <f>IF(N363="snížená",J363,0)</f>
        <v>0</v>
      </c>
      <c r="BG363" s="238">
        <f>IF(N363="zákl. přenesená",J363,0)</f>
        <v>0</v>
      </c>
      <c r="BH363" s="238">
        <f>IF(N363="sníž. přenesená",J363,0)</f>
        <v>0</v>
      </c>
      <c r="BI363" s="238">
        <f>IF(N363="nulová",J363,0)</f>
        <v>0</v>
      </c>
      <c r="BJ363" s="17" t="s">
        <v>80</v>
      </c>
      <c r="BK363" s="238">
        <f>ROUND(I363*H363,2)</f>
        <v>0</v>
      </c>
      <c r="BL363" s="17" t="s">
        <v>411</v>
      </c>
      <c r="BM363" s="237" t="s">
        <v>476</v>
      </c>
    </row>
    <row r="364" s="2" customFormat="1">
      <c r="A364" s="38"/>
      <c r="B364" s="39"/>
      <c r="C364" s="40"/>
      <c r="D364" s="239" t="s">
        <v>155</v>
      </c>
      <c r="E364" s="40"/>
      <c r="F364" s="240" t="s">
        <v>477</v>
      </c>
      <c r="G364" s="40"/>
      <c r="H364" s="40"/>
      <c r="I364" s="241"/>
      <c r="J364" s="40"/>
      <c r="K364" s="40"/>
      <c r="L364" s="44"/>
      <c r="M364" s="242"/>
      <c r="N364" s="243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155</v>
      </c>
      <c r="AU364" s="17" t="s">
        <v>82</v>
      </c>
    </row>
    <row r="365" s="2" customFormat="1">
      <c r="A365" s="38"/>
      <c r="B365" s="39"/>
      <c r="C365" s="40"/>
      <c r="D365" s="244" t="s">
        <v>157</v>
      </c>
      <c r="E365" s="40"/>
      <c r="F365" s="245" t="s">
        <v>478</v>
      </c>
      <c r="G365" s="40"/>
      <c r="H365" s="40"/>
      <c r="I365" s="241"/>
      <c r="J365" s="40"/>
      <c r="K365" s="40"/>
      <c r="L365" s="44"/>
      <c r="M365" s="242"/>
      <c r="N365" s="243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157</v>
      </c>
      <c r="AU365" s="17" t="s">
        <v>82</v>
      </c>
    </row>
    <row r="366" s="13" customFormat="1">
      <c r="A366" s="13"/>
      <c r="B366" s="246"/>
      <c r="C366" s="247"/>
      <c r="D366" s="239" t="s">
        <v>159</v>
      </c>
      <c r="E366" s="248" t="s">
        <v>1</v>
      </c>
      <c r="F366" s="249" t="s">
        <v>458</v>
      </c>
      <c r="G366" s="247"/>
      <c r="H366" s="250">
        <v>88.349999999999994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6" t="s">
        <v>159</v>
      </c>
      <c r="AU366" s="256" t="s">
        <v>82</v>
      </c>
      <c r="AV366" s="13" t="s">
        <v>82</v>
      </c>
      <c r="AW366" s="13" t="s">
        <v>30</v>
      </c>
      <c r="AX366" s="13" t="s">
        <v>80</v>
      </c>
      <c r="AY366" s="256" t="s">
        <v>145</v>
      </c>
    </row>
    <row r="367" s="12" customFormat="1" ht="22.8" customHeight="1">
      <c r="A367" s="12"/>
      <c r="B367" s="210"/>
      <c r="C367" s="211"/>
      <c r="D367" s="212" t="s">
        <v>72</v>
      </c>
      <c r="E367" s="224" t="s">
        <v>479</v>
      </c>
      <c r="F367" s="224" t="s">
        <v>480</v>
      </c>
      <c r="G367" s="211"/>
      <c r="H367" s="211"/>
      <c r="I367" s="214"/>
      <c r="J367" s="225">
        <f>BK367</f>
        <v>0</v>
      </c>
      <c r="K367" s="211"/>
      <c r="L367" s="216"/>
      <c r="M367" s="217"/>
      <c r="N367" s="218"/>
      <c r="O367" s="218"/>
      <c r="P367" s="219">
        <f>SUM(P368:P388)</f>
        <v>0</v>
      </c>
      <c r="Q367" s="218"/>
      <c r="R367" s="219">
        <f>SUM(R368:R388)</f>
        <v>0</v>
      </c>
      <c r="S367" s="218"/>
      <c r="T367" s="220">
        <f>SUM(T368:T388)</f>
        <v>0.19475199999999998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1" t="s">
        <v>82</v>
      </c>
      <c r="AT367" s="222" t="s">
        <v>72</v>
      </c>
      <c r="AU367" s="222" t="s">
        <v>80</v>
      </c>
      <c r="AY367" s="221" t="s">
        <v>145</v>
      </c>
      <c r="BK367" s="223">
        <f>SUM(BK368:BK388)</f>
        <v>0</v>
      </c>
    </row>
    <row r="368" s="2" customFormat="1" ht="16.5" customHeight="1">
      <c r="A368" s="38"/>
      <c r="B368" s="39"/>
      <c r="C368" s="226" t="s">
        <v>481</v>
      </c>
      <c r="D368" s="226" t="s">
        <v>148</v>
      </c>
      <c r="E368" s="227" t="s">
        <v>482</v>
      </c>
      <c r="F368" s="228" t="s">
        <v>483</v>
      </c>
      <c r="G368" s="229" t="s">
        <v>314</v>
      </c>
      <c r="H368" s="230">
        <v>18</v>
      </c>
      <c r="I368" s="231"/>
      <c r="J368" s="232">
        <f>ROUND(I368*H368,2)</f>
        <v>0</v>
      </c>
      <c r="K368" s="228" t="s">
        <v>152</v>
      </c>
      <c r="L368" s="44"/>
      <c r="M368" s="233" t="s">
        <v>1</v>
      </c>
      <c r="N368" s="234" t="s">
        <v>38</v>
      </c>
      <c r="O368" s="91"/>
      <c r="P368" s="235">
        <f>O368*H368</f>
        <v>0</v>
      </c>
      <c r="Q368" s="235">
        <v>0</v>
      </c>
      <c r="R368" s="235">
        <f>Q368*H368</f>
        <v>0</v>
      </c>
      <c r="S368" s="235">
        <v>0.0016999999999999999</v>
      </c>
      <c r="T368" s="236">
        <f>S368*H368</f>
        <v>0.030599999999999999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411</v>
      </c>
      <c r="AT368" s="237" t="s">
        <v>148</v>
      </c>
      <c r="AU368" s="237" t="s">
        <v>82</v>
      </c>
      <c r="AY368" s="17" t="s">
        <v>145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80</v>
      </c>
      <c r="BK368" s="238">
        <f>ROUND(I368*H368,2)</f>
        <v>0</v>
      </c>
      <c r="BL368" s="17" t="s">
        <v>411</v>
      </c>
      <c r="BM368" s="237" t="s">
        <v>484</v>
      </c>
    </row>
    <row r="369" s="2" customFormat="1">
      <c r="A369" s="38"/>
      <c r="B369" s="39"/>
      <c r="C369" s="40"/>
      <c r="D369" s="239" t="s">
        <v>155</v>
      </c>
      <c r="E369" s="40"/>
      <c r="F369" s="240" t="s">
        <v>485</v>
      </c>
      <c r="G369" s="40"/>
      <c r="H369" s="40"/>
      <c r="I369" s="241"/>
      <c r="J369" s="40"/>
      <c r="K369" s="40"/>
      <c r="L369" s="44"/>
      <c r="M369" s="242"/>
      <c r="N369" s="243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155</v>
      </c>
      <c r="AU369" s="17" t="s">
        <v>82</v>
      </c>
    </row>
    <row r="370" s="2" customFormat="1">
      <c r="A370" s="38"/>
      <c r="B370" s="39"/>
      <c r="C370" s="40"/>
      <c r="D370" s="244" t="s">
        <v>157</v>
      </c>
      <c r="E370" s="40"/>
      <c r="F370" s="245" t="s">
        <v>486</v>
      </c>
      <c r="G370" s="40"/>
      <c r="H370" s="40"/>
      <c r="I370" s="241"/>
      <c r="J370" s="40"/>
      <c r="K370" s="40"/>
      <c r="L370" s="44"/>
      <c r="M370" s="242"/>
      <c r="N370" s="243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157</v>
      </c>
      <c r="AU370" s="17" t="s">
        <v>82</v>
      </c>
    </row>
    <row r="371" s="13" customFormat="1">
      <c r="A371" s="13"/>
      <c r="B371" s="246"/>
      <c r="C371" s="247"/>
      <c r="D371" s="239" t="s">
        <v>159</v>
      </c>
      <c r="E371" s="248" t="s">
        <v>1</v>
      </c>
      <c r="F371" s="249" t="s">
        <v>487</v>
      </c>
      <c r="G371" s="247"/>
      <c r="H371" s="250">
        <v>18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6" t="s">
        <v>159</v>
      </c>
      <c r="AU371" s="256" t="s">
        <v>82</v>
      </c>
      <c r="AV371" s="13" t="s">
        <v>82</v>
      </c>
      <c r="AW371" s="13" t="s">
        <v>30</v>
      </c>
      <c r="AX371" s="13" t="s">
        <v>80</v>
      </c>
      <c r="AY371" s="256" t="s">
        <v>145</v>
      </c>
    </row>
    <row r="372" s="2" customFormat="1" ht="16.5" customHeight="1">
      <c r="A372" s="38"/>
      <c r="B372" s="39"/>
      <c r="C372" s="226" t="s">
        <v>153</v>
      </c>
      <c r="D372" s="226" t="s">
        <v>148</v>
      </c>
      <c r="E372" s="227" t="s">
        <v>488</v>
      </c>
      <c r="F372" s="228" t="s">
        <v>489</v>
      </c>
      <c r="G372" s="229" t="s">
        <v>166</v>
      </c>
      <c r="H372" s="230">
        <v>2</v>
      </c>
      <c r="I372" s="231"/>
      <c r="J372" s="232">
        <f>ROUND(I372*H372,2)</f>
        <v>0</v>
      </c>
      <c r="K372" s="228" t="s">
        <v>152</v>
      </c>
      <c r="L372" s="44"/>
      <c r="M372" s="233" t="s">
        <v>1</v>
      </c>
      <c r="N372" s="234" t="s">
        <v>38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0.0090600000000000003</v>
      </c>
      <c r="T372" s="236">
        <f>S372*H372</f>
        <v>0.018120000000000001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411</v>
      </c>
      <c r="AT372" s="237" t="s">
        <v>148</v>
      </c>
      <c r="AU372" s="237" t="s">
        <v>82</v>
      </c>
      <c r="AY372" s="17" t="s">
        <v>145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80</v>
      </c>
      <c r="BK372" s="238">
        <f>ROUND(I372*H372,2)</f>
        <v>0</v>
      </c>
      <c r="BL372" s="17" t="s">
        <v>411</v>
      </c>
      <c r="BM372" s="237" t="s">
        <v>490</v>
      </c>
    </row>
    <row r="373" s="2" customFormat="1">
      <c r="A373" s="38"/>
      <c r="B373" s="39"/>
      <c r="C373" s="40"/>
      <c r="D373" s="239" t="s">
        <v>155</v>
      </c>
      <c r="E373" s="40"/>
      <c r="F373" s="240" t="s">
        <v>491</v>
      </c>
      <c r="G373" s="40"/>
      <c r="H373" s="40"/>
      <c r="I373" s="241"/>
      <c r="J373" s="40"/>
      <c r="K373" s="40"/>
      <c r="L373" s="44"/>
      <c r="M373" s="242"/>
      <c r="N373" s="243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155</v>
      </c>
      <c r="AU373" s="17" t="s">
        <v>82</v>
      </c>
    </row>
    <row r="374" s="2" customFormat="1">
      <c r="A374" s="38"/>
      <c r="B374" s="39"/>
      <c r="C374" s="40"/>
      <c r="D374" s="244" t="s">
        <v>157</v>
      </c>
      <c r="E374" s="40"/>
      <c r="F374" s="245" t="s">
        <v>492</v>
      </c>
      <c r="G374" s="40"/>
      <c r="H374" s="40"/>
      <c r="I374" s="241"/>
      <c r="J374" s="40"/>
      <c r="K374" s="40"/>
      <c r="L374" s="44"/>
      <c r="M374" s="242"/>
      <c r="N374" s="243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157</v>
      </c>
      <c r="AU374" s="17" t="s">
        <v>82</v>
      </c>
    </row>
    <row r="375" s="13" customFormat="1">
      <c r="A375" s="13"/>
      <c r="B375" s="246"/>
      <c r="C375" s="247"/>
      <c r="D375" s="239" t="s">
        <v>159</v>
      </c>
      <c r="E375" s="248" t="s">
        <v>1</v>
      </c>
      <c r="F375" s="249" t="s">
        <v>82</v>
      </c>
      <c r="G375" s="247"/>
      <c r="H375" s="250">
        <v>2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6" t="s">
        <v>159</v>
      </c>
      <c r="AU375" s="256" t="s">
        <v>82</v>
      </c>
      <c r="AV375" s="13" t="s">
        <v>82</v>
      </c>
      <c r="AW375" s="13" t="s">
        <v>30</v>
      </c>
      <c r="AX375" s="13" t="s">
        <v>80</v>
      </c>
      <c r="AY375" s="256" t="s">
        <v>145</v>
      </c>
    </row>
    <row r="376" s="2" customFormat="1" ht="16.5" customHeight="1">
      <c r="A376" s="38"/>
      <c r="B376" s="39"/>
      <c r="C376" s="226" t="s">
        <v>255</v>
      </c>
      <c r="D376" s="226" t="s">
        <v>148</v>
      </c>
      <c r="E376" s="227" t="s">
        <v>493</v>
      </c>
      <c r="F376" s="228" t="s">
        <v>494</v>
      </c>
      <c r="G376" s="229" t="s">
        <v>151</v>
      </c>
      <c r="H376" s="230">
        <v>1.8</v>
      </c>
      <c r="I376" s="231"/>
      <c r="J376" s="232">
        <f>ROUND(I376*H376,2)</f>
        <v>0</v>
      </c>
      <c r="K376" s="228" t="s">
        <v>152</v>
      </c>
      <c r="L376" s="44"/>
      <c r="M376" s="233" t="s">
        <v>1</v>
      </c>
      <c r="N376" s="234" t="s">
        <v>38</v>
      </c>
      <c r="O376" s="91"/>
      <c r="P376" s="235">
        <f>O376*H376</f>
        <v>0</v>
      </c>
      <c r="Q376" s="235">
        <v>0</v>
      </c>
      <c r="R376" s="235">
        <f>Q376*H376</f>
        <v>0</v>
      </c>
      <c r="S376" s="235">
        <v>0.0058399999999999997</v>
      </c>
      <c r="T376" s="236">
        <f>S376*H376</f>
        <v>0.010512000000000001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411</v>
      </c>
      <c r="AT376" s="237" t="s">
        <v>148</v>
      </c>
      <c r="AU376" s="237" t="s">
        <v>82</v>
      </c>
      <c r="AY376" s="17" t="s">
        <v>145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80</v>
      </c>
      <c r="BK376" s="238">
        <f>ROUND(I376*H376,2)</f>
        <v>0</v>
      </c>
      <c r="BL376" s="17" t="s">
        <v>411</v>
      </c>
      <c r="BM376" s="237" t="s">
        <v>495</v>
      </c>
    </row>
    <row r="377" s="2" customFormat="1">
      <c r="A377" s="38"/>
      <c r="B377" s="39"/>
      <c r="C377" s="40"/>
      <c r="D377" s="239" t="s">
        <v>155</v>
      </c>
      <c r="E377" s="40"/>
      <c r="F377" s="240" t="s">
        <v>496</v>
      </c>
      <c r="G377" s="40"/>
      <c r="H377" s="40"/>
      <c r="I377" s="241"/>
      <c r="J377" s="40"/>
      <c r="K377" s="40"/>
      <c r="L377" s="44"/>
      <c r="M377" s="242"/>
      <c r="N377" s="243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155</v>
      </c>
      <c r="AU377" s="17" t="s">
        <v>82</v>
      </c>
    </row>
    <row r="378" s="2" customFormat="1">
      <c r="A378" s="38"/>
      <c r="B378" s="39"/>
      <c r="C378" s="40"/>
      <c r="D378" s="244" t="s">
        <v>157</v>
      </c>
      <c r="E378" s="40"/>
      <c r="F378" s="245" t="s">
        <v>497</v>
      </c>
      <c r="G378" s="40"/>
      <c r="H378" s="40"/>
      <c r="I378" s="241"/>
      <c r="J378" s="40"/>
      <c r="K378" s="40"/>
      <c r="L378" s="44"/>
      <c r="M378" s="242"/>
      <c r="N378" s="243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157</v>
      </c>
      <c r="AU378" s="17" t="s">
        <v>82</v>
      </c>
    </row>
    <row r="379" s="15" customFormat="1">
      <c r="A379" s="15"/>
      <c r="B379" s="268"/>
      <c r="C379" s="269"/>
      <c r="D379" s="239" t="s">
        <v>159</v>
      </c>
      <c r="E379" s="270" t="s">
        <v>1</v>
      </c>
      <c r="F379" s="271" t="s">
        <v>498</v>
      </c>
      <c r="G379" s="269"/>
      <c r="H379" s="270" t="s">
        <v>1</v>
      </c>
      <c r="I379" s="272"/>
      <c r="J379" s="269"/>
      <c r="K379" s="269"/>
      <c r="L379" s="273"/>
      <c r="M379" s="274"/>
      <c r="N379" s="275"/>
      <c r="O379" s="275"/>
      <c r="P379" s="275"/>
      <c r="Q379" s="275"/>
      <c r="R379" s="275"/>
      <c r="S379" s="275"/>
      <c r="T379" s="27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7" t="s">
        <v>159</v>
      </c>
      <c r="AU379" s="277" t="s">
        <v>82</v>
      </c>
      <c r="AV379" s="15" t="s">
        <v>80</v>
      </c>
      <c r="AW379" s="15" t="s">
        <v>30</v>
      </c>
      <c r="AX379" s="15" t="s">
        <v>73</v>
      </c>
      <c r="AY379" s="277" t="s">
        <v>145</v>
      </c>
    </row>
    <row r="380" s="13" customFormat="1">
      <c r="A380" s="13"/>
      <c r="B380" s="246"/>
      <c r="C380" s="247"/>
      <c r="D380" s="239" t="s">
        <v>159</v>
      </c>
      <c r="E380" s="248" t="s">
        <v>1</v>
      </c>
      <c r="F380" s="249" t="s">
        <v>499</v>
      </c>
      <c r="G380" s="247"/>
      <c r="H380" s="250">
        <v>1.8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6" t="s">
        <v>159</v>
      </c>
      <c r="AU380" s="256" t="s">
        <v>82</v>
      </c>
      <c r="AV380" s="13" t="s">
        <v>82</v>
      </c>
      <c r="AW380" s="13" t="s">
        <v>30</v>
      </c>
      <c r="AX380" s="13" t="s">
        <v>80</v>
      </c>
      <c r="AY380" s="256" t="s">
        <v>145</v>
      </c>
    </row>
    <row r="381" s="2" customFormat="1" ht="16.5" customHeight="1">
      <c r="A381" s="38"/>
      <c r="B381" s="39"/>
      <c r="C381" s="226" t="s">
        <v>80</v>
      </c>
      <c r="D381" s="226" t="s">
        <v>148</v>
      </c>
      <c r="E381" s="227" t="s">
        <v>500</v>
      </c>
      <c r="F381" s="228" t="s">
        <v>501</v>
      </c>
      <c r="G381" s="229" t="s">
        <v>314</v>
      </c>
      <c r="H381" s="230">
        <v>40</v>
      </c>
      <c r="I381" s="231"/>
      <c r="J381" s="232">
        <f>ROUND(I381*H381,2)</f>
        <v>0</v>
      </c>
      <c r="K381" s="228" t="s">
        <v>152</v>
      </c>
      <c r="L381" s="44"/>
      <c r="M381" s="233" t="s">
        <v>1</v>
      </c>
      <c r="N381" s="234" t="s">
        <v>38</v>
      </c>
      <c r="O381" s="91"/>
      <c r="P381" s="235">
        <f>O381*H381</f>
        <v>0</v>
      </c>
      <c r="Q381" s="235">
        <v>0</v>
      </c>
      <c r="R381" s="235">
        <f>Q381*H381</f>
        <v>0</v>
      </c>
      <c r="S381" s="235">
        <v>0.0025999999999999999</v>
      </c>
      <c r="T381" s="236">
        <f>S381*H381</f>
        <v>0.104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411</v>
      </c>
      <c r="AT381" s="237" t="s">
        <v>148</v>
      </c>
      <c r="AU381" s="237" t="s">
        <v>82</v>
      </c>
      <c r="AY381" s="17" t="s">
        <v>145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80</v>
      </c>
      <c r="BK381" s="238">
        <f>ROUND(I381*H381,2)</f>
        <v>0</v>
      </c>
      <c r="BL381" s="17" t="s">
        <v>411</v>
      </c>
      <c r="BM381" s="237" t="s">
        <v>502</v>
      </c>
    </row>
    <row r="382" s="2" customFormat="1">
      <c r="A382" s="38"/>
      <c r="B382" s="39"/>
      <c r="C382" s="40"/>
      <c r="D382" s="239" t="s">
        <v>155</v>
      </c>
      <c r="E382" s="40"/>
      <c r="F382" s="240" t="s">
        <v>503</v>
      </c>
      <c r="G382" s="40"/>
      <c r="H382" s="40"/>
      <c r="I382" s="241"/>
      <c r="J382" s="40"/>
      <c r="K382" s="40"/>
      <c r="L382" s="44"/>
      <c r="M382" s="242"/>
      <c r="N382" s="243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155</v>
      </c>
      <c r="AU382" s="17" t="s">
        <v>82</v>
      </c>
    </row>
    <row r="383" s="2" customFormat="1">
      <c r="A383" s="38"/>
      <c r="B383" s="39"/>
      <c r="C383" s="40"/>
      <c r="D383" s="244" t="s">
        <v>157</v>
      </c>
      <c r="E383" s="40"/>
      <c r="F383" s="245" t="s">
        <v>504</v>
      </c>
      <c r="G383" s="40"/>
      <c r="H383" s="40"/>
      <c r="I383" s="241"/>
      <c r="J383" s="40"/>
      <c r="K383" s="40"/>
      <c r="L383" s="44"/>
      <c r="M383" s="242"/>
      <c r="N383" s="243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157</v>
      </c>
      <c r="AU383" s="17" t="s">
        <v>82</v>
      </c>
    </row>
    <row r="384" s="13" customFormat="1">
      <c r="A384" s="13"/>
      <c r="B384" s="246"/>
      <c r="C384" s="247"/>
      <c r="D384" s="239" t="s">
        <v>159</v>
      </c>
      <c r="E384" s="248" t="s">
        <v>1</v>
      </c>
      <c r="F384" s="249" t="s">
        <v>505</v>
      </c>
      <c r="G384" s="247"/>
      <c r="H384" s="250">
        <v>40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6" t="s">
        <v>159</v>
      </c>
      <c r="AU384" s="256" t="s">
        <v>82</v>
      </c>
      <c r="AV384" s="13" t="s">
        <v>82</v>
      </c>
      <c r="AW384" s="13" t="s">
        <v>30</v>
      </c>
      <c r="AX384" s="13" t="s">
        <v>80</v>
      </c>
      <c r="AY384" s="256" t="s">
        <v>145</v>
      </c>
    </row>
    <row r="385" s="2" customFormat="1" ht="16.5" customHeight="1">
      <c r="A385" s="38"/>
      <c r="B385" s="39"/>
      <c r="C385" s="226" t="s">
        <v>82</v>
      </c>
      <c r="D385" s="226" t="s">
        <v>148</v>
      </c>
      <c r="E385" s="227" t="s">
        <v>506</v>
      </c>
      <c r="F385" s="228" t="s">
        <v>507</v>
      </c>
      <c r="G385" s="229" t="s">
        <v>314</v>
      </c>
      <c r="H385" s="230">
        <v>8</v>
      </c>
      <c r="I385" s="231"/>
      <c r="J385" s="232">
        <f>ROUND(I385*H385,2)</f>
        <v>0</v>
      </c>
      <c r="K385" s="228" t="s">
        <v>152</v>
      </c>
      <c r="L385" s="44"/>
      <c r="M385" s="233" t="s">
        <v>1</v>
      </c>
      <c r="N385" s="234" t="s">
        <v>38</v>
      </c>
      <c r="O385" s="91"/>
      <c r="P385" s="235">
        <f>O385*H385</f>
        <v>0</v>
      </c>
      <c r="Q385" s="235">
        <v>0</v>
      </c>
      <c r="R385" s="235">
        <f>Q385*H385</f>
        <v>0</v>
      </c>
      <c r="S385" s="235">
        <v>0.0039399999999999999</v>
      </c>
      <c r="T385" s="236">
        <f>S385*H385</f>
        <v>0.031519999999999999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411</v>
      </c>
      <c r="AT385" s="237" t="s">
        <v>148</v>
      </c>
      <c r="AU385" s="237" t="s">
        <v>82</v>
      </c>
      <c r="AY385" s="17" t="s">
        <v>145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80</v>
      </c>
      <c r="BK385" s="238">
        <f>ROUND(I385*H385,2)</f>
        <v>0</v>
      </c>
      <c r="BL385" s="17" t="s">
        <v>411</v>
      </c>
      <c r="BM385" s="237" t="s">
        <v>508</v>
      </c>
    </row>
    <row r="386" s="2" customFormat="1">
      <c r="A386" s="38"/>
      <c r="B386" s="39"/>
      <c r="C386" s="40"/>
      <c r="D386" s="239" t="s">
        <v>155</v>
      </c>
      <c r="E386" s="40"/>
      <c r="F386" s="240" t="s">
        <v>509</v>
      </c>
      <c r="G386" s="40"/>
      <c r="H386" s="40"/>
      <c r="I386" s="241"/>
      <c r="J386" s="40"/>
      <c r="K386" s="40"/>
      <c r="L386" s="44"/>
      <c r="M386" s="242"/>
      <c r="N386" s="243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155</v>
      </c>
      <c r="AU386" s="17" t="s">
        <v>82</v>
      </c>
    </row>
    <row r="387" s="2" customFormat="1">
      <c r="A387" s="38"/>
      <c r="B387" s="39"/>
      <c r="C387" s="40"/>
      <c r="D387" s="244" t="s">
        <v>157</v>
      </c>
      <c r="E387" s="40"/>
      <c r="F387" s="245" t="s">
        <v>510</v>
      </c>
      <c r="G387" s="40"/>
      <c r="H387" s="40"/>
      <c r="I387" s="241"/>
      <c r="J387" s="40"/>
      <c r="K387" s="40"/>
      <c r="L387" s="44"/>
      <c r="M387" s="242"/>
      <c r="N387" s="243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157</v>
      </c>
      <c r="AU387" s="17" t="s">
        <v>82</v>
      </c>
    </row>
    <row r="388" s="13" customFormat="1">
      <c r="A388" s="13"/>
      <c r="B388" s="246"/>
      <c r="C388" s="247"/>
      <c r="D388" s="239" t="s">
        <v>159</v>
      </c>
      <c r="E388" s="248" t="s">
        <v>1</v>
      </c>
      <c r="F388" s="249" t="s">
        <v>511</v>
      </c>
      <c r="G388" s="247"/>
      <c r="H388" s="250">
        <v>8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6" t="s">
        <v>159</v>
      </c>
      <c r="AU388" s="256" t="s">
        <v>82</v>
      </c>
      <c r="AV388" s="13" t="s">
        <v>82</v>
      </c>
      <c r="AW388" s="13" t="s">
        <v>30</v>
      </c>
      <c r="AX388" s="13" t="s">
        <v>80</v>
      </c>
      <c r="AY388" s="256" t="s">
        <v>145</v>
      </c>
    </row>
    <row r="389" s="12" customFormat="1" ht="22.8" customHeight="1">
      <c r="A389" s="12"/>
      <c r="B389" s="210"/>
      <c r="C389" s="211"/>
      <c r="D389" s="212" t="s">
        <v>72</v>
      </c>
      <c r="E389" s="224" t="s">
        <v>512</v>
      </c>
      <c r="F389" s="224" t="s">
        <v>513</v>
      </c>
      <c r="G389" s="211"/>
      <c r="H389" s="211"/>
      <c r="I389" s="214"/>
      <c r="J389" s="225">
        <f>BK389</f>
        <v>0</v>
      </c>
      <c r="K389" s="211"/>
      <c r="L389" s="216"/>
      <c r="M389" s="217"/>
      <c r="N389" s="218"/>
      <c r="O389" s="218"/>
      <c r="P389" s="219">
        <f>SUM(P390:P399)</f>
        <v>0</v>
      </c>
      <c r="Q389" s="218"/>
      <c r="R389" s="219">
        <f>SUM(R390:R399)</f>
        <v>0.038404800000000003</v>
      </c>
      <c r="S389" s="218"/>
      <c r="T389" s="220">
        <f>SUM(T390:T399)</f>
        <v>3.4576500000000001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21" t="s">
        <v>82</v>
      </c>
      <c r="AT389" s="222" t="s">
        <v>72</v>
      </c>
      <c r="AU389" s="222" t="s">
        <v>80</v>
      </c>
      <c r="AY389" s="221" t="s">
        <v>145</v>
      </c>
      <c r="BK389" s="223">
        <f>SUM(BK390:BK399)</f>
        <v>0</v>
      </c>
    </row>
    <row r="390" s="2" customFormat="1" ht="24.15" customHeight="1">
      <c r="A390" s="38"/>
      <c r="B390" s="39"/>
      <c r="C390" s="226" t="s">
        <v>207</v>
      </c>
      <c r="D390" s="226" t="s">
        <v>148</v>
      </c>
      <c r="E390" s="227" t="s">
        <v>514</v>
      </c>
      <c r="F390" s="228" t="s">
        <v>515</v>
      </c>
      <c r="G390" s="229" t="s">
        <v>151</v>
      </c>
      <c r="H390" s="230">
        <v>189</v>
      </c>
      <c r="I390" s="231"/>
      <c r="J390" s="232">
        <f>ROUND(I390*H390,2)</f>
        <v>0</v>
      </c>
      <c r="K390" s="228" t="s">
        <v>152</v>
      </c>
      <c r="L390" s="44"/>
      <c r="M390" s="233" t="s">
        <v>1</v>
      </c>
      <c r="N390" s="234" t="s">
        <v>38</v>
      </c>
      <c r="O390" s="91"/>
      <c r="P390" s="235">
        <f>O390*H390</f>
        <v>0</v>
      </c>
      <c r="Q390" s="235">
        <v>0.00020000000000000001</v>
      </c>
      <c r="R390" s="235">
        <f>Q390*H390</f>
        <v>0.0378</v>
      </c>
      <c r="S390" s="235">
        <v>0.017780000000000001</v>
      </c>
      <c r="T390" s="236">
        <f>S390*H390</f>
        <v>3.36042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7" t="s">
        <v>411</v>
      </c>
      <c r="AT390" s="237" t="s">
        <v>148</v>
      </c>
      <c r="AU390" s="237" t="s">
        <v>82</v>
      </c>
      <c r="AY390" s="17" t="s">
        <v>145</v>
      </c>
      <c r="BE390" s="238">
        <f>IF(N390="základní",J390,0)</f>
        <v>0</v>
      </c>
      <c r="BF390" s="238">
        <f>IF(N390="snížená",J390,0)</f>
        <v>0</v>
      </c>
      <c r="BG390" s="238">
        <f>IF(N390="zákl. přenesená",J390,0)</f>
        <v>0</v>
      </c>
      <c r="BH390" s="238">
        <f>IF(N390="sníž. přenesená",J390,0)</f>
        <v>0</v>
      </c>
      <c r="BI390" s="238">
        <f>IF(N390="nulová",J390,0)</f>
        <v>0</v>
      </c>
      <c r="BJ390" s="17" t="s">
        <v>80</v>
      </c>
      <c r="BK390" s="238">
        <f>ROUND(I390*H390,2)</f>
        <v>0</v>
      </c>
      <c r="BL390" s="17" t="s">
        <v>411</v>
      </c>
      <c r="BM390" s="237" t="s">
        <v>516</v>
      </c>
    </row>
    <row r="391" s="2" customFormat="1">
      <c r="A391" s="38"/>
      <c r="B391" s="39"/>
      <c r="C391" s="40"/>
      <c r="D391" s="239" t="s">
        <v>155</v>
      </c>
      <c r="E391" s="40"/>
      <c r="F391" s="240" t="s">
        <v>517</v>
      </c>
      <c r="G391" s="40"/>
      <c r="H391" s="40"/>
      <c r="I391" s="241"/>
      <c r="J391" s="40"/>
      <c r="K391" s="40"/>
      <c r="L391" s="44"/>
      <c r="M391" s="242"/>
      <c r="N391" s="243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155</v>
      </c>
      <c r="AU391" s="17" t="s">
        <v>82</v>
      </c>
    </row>
    <row r="392" s="2" customFormat="1">
      <c r="A392" s="38"/>
      <c r="B392" s="39"/>
      <c r="C392" s="40"/>
      <c r="D392" s="244" t="s">
        <v>157</v>
      </c>
      <c r="E392" s="40"/>
      <c r="F392" s="245" t="s">
        <v>518</v>
      </c>
      <c r="G392" s="40"/>
      <c r="H392" s="40"/>
      <c r="I392" s="241"/>
      <c r="J392" s="40"/>
      <c r="K392" s="40"/>
      <c r="L392" s="44"/>
      <c r="M392" s="242"/>
      <c r="N392" s="243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157</v>
      </c>
      <c r="AU392" s="17" t="s">
        <v>82</v>
      </c>
    </row>
    <row r="393" s="13" customFormat="1">
      <c r="A393" s="13"/>
      <c r="B393" s="246"/>
      <c r="C393" s="247"/>
      <c r="D393" s="239" t="s">
        <v>159</v>
      </c>
      <c r="E393" s="248" t="s">
        <v>1</v>
      </c>
      <c r="F393" s="249" t="s">
        <v>452</v>
      </c>
      <c r="G393" s="247"/>
      <c r="H393" s="250">
        <v>189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6" t="s">
        <v>159</v>
      </c>
      <c r="AU393" s="256" t="s">
        <v>82</v>
      </c>
      <c r="AV393" s="13" t="s">
        <v>82</v>
      </c>
      <c r="AW393" s="13" t="s">
        <v>30</v>
      </c>
      <c r="AX393" s="13" t="s">
        <v>80</v>
      </c>
      <c r="AY393" s="256" t="s">
        <v>145</v>
      </c>
    </row>
    <row r="394" s="2" customFormat="1" ht="37.8" customHeight="1">
      <c r="A394" s="38"/>
      <c r="B394" s="39"/>
      <c r="C394" s="226" t="s">
        <v>310</v>
      </c>
      <c r="D394" s="226" t="s">
        <v>148</v>
      </c>
      <c r="E394" s="227" t="s">
        <v>519</v>
      </c>
      <c r="F394" s="228" t="s">
        <v>520</v>
      </c>
      <c r="G394" s="229" t="s">
        <v>314</v>
      </c>
      <c r="H394" s="230">
        <v>21</v>
      </c>
      <c r="I394" s="231"/>
      <c r="J394" s="232">
        <f>ROUND(I394*H394,2)</f>
        <v>0</v>
      </c>
      <c r="K394" s="228" t="s">
        <v>152</v>
      </c>
      <c r="L394" s="44"/>
      <c r="M394" s="233" t="s">
        <v>1</v>
      </c>
      <c r="N394" s="234" t="s">
        <v>38</v>
      </c>
      <c r="O394" s="91"/>
      <c r="P394" s="235">
        <f>O394*H394</f>
        <v>0</v>
      </c>
      <c r="Q394" s="235">
        <v>2.8799999999999999E-05</v>
      </c>
      <c r="R394" s="235">
        <f>Q394*H394</f>
        <v>0.00060479999999999996</v>
      </c>
      <c r="S394" s="235">
        <v>0.0046299999999999996</v>
      </c>
      <c r="T394" s="236">
        <f>S394*H394</f>
        <v>0.097229999999999997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7" t="s">
        <v>411</v>
      </c>
      <c r="AT394" s="237" t="s">
        <v>148</v>
      </c>
      <c r="AU394" s="237" t="s">
        <v>82</v>
      </c>
      <c r="AY394" s="17" t="s">
        <v>145</v>
      </c>
      <c r="BE394" s="238">
        <f>IF(N394="základní",J394,0)</f>
        <v>0</v>
      </c>
      <c r="BF394" s="238">
        <f>IF(N394="snížená",J394,0)</f>
        <v>0</v>
      </c>
      <c r="BG394" s="238">
        <f>IF(N394="zákl. přenesená",J394,0)</f>
        <v>0</v>
      </c>
      <c r="BH394" s="238">
        <f>IF(N394="sníž. přenesená",J394,0)</f>
        <v>0</v>
      </c>
      <c r="BI394" s="238">
        <f>IF(N394="nulová",J394,0)</f>
        <v>0</v>
      </c>
      <c r="BJ394" s="17" t="s">
        <v>80</v>
      </c>
      <c r="BK394" s="238">
        <f>ROUND(I394*H394,2)</f>
        <v>0</v>
      </c>
      <c r="BL394" s="17" t="s">
        <v>411</v>
      </c>
      <c r="BM394" s="237" t="s">
        <v>521</v>
      </c>
    </row>
    <row r="395" s="2" customFormat="1">
      <c r="A395" s="38"/>
      <c r="B395" s="39"/>
      <c r="C395" s="40"/>
      <c r="D395" s="239" t="s">
        <v>155</v>
      </c>
      <c r="E395" s="40"/>
      <c r="F395" s="240" t="s">
        <v>522</v>
      </c>
      <c r="G395" s="40"/>
      <c r="H395" s="40"/>
      <c r="I395" s="241"/>
      <c r="J395" s="40"/>
      <c r="K395" s="40"/>
      <c r="L395" s="44"/>
      <c r="M395" s="242"/>
      <c r="N395" s="243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155</v>
      </c>
      <c r="AU395" s="17" t="s">
        <v>82</v>
      </c>
    </row>
    <row r="396" s="2" customFormat="1">
      <c r="A396" s="38"/>
      <c r="B396" s="39"/>
      <c r="C396" s="40"/>
      <c r="D396" s="244" t="s">
        <v>157</v>
      </c>
      <c r="E396" s="40"/>
      <c r="F396" s="245" t="s">
        <v>523</v>
      </c>
      <c r="G396" s="40"/>
      <c r="H396" s="40"/>
      <c r="I396" s="241"/>
      <c r="J396" s="40"/>
      <c r="K396" s="40"/>
      <c r="L396" s="44"/>
      <c r="M396" s="242"/>
      <c r="N396" s="243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157</v>
      </c>
      <c r="AU396" s="17" t="s">
        <v>82</v>
      </c>
    </row>
    <row r="397" s="2" customFormat="1" ht="78" customHeight="1">
      <c r="A397" s="38"/>
      <c r="B397" s="39"/>
      <c r="C397" s="226" t="s">
        <v>213</v>
      </c>
      <c r="D397" s="226" t="s">
        <v>148</v>
      </c>
      <c r="E397" s="227" t="s">
        <v>524</v>
      </c>
      <c r="F397" s="228" t="s">
        <v>525</v>
      </c>
      <c r="G397" s="229" t="s">
        <v>526</v>
      </c>
      <c r="H397" s="230">
        <v>1</v>
      </c>
      <c r="I397" s="231"/>
      <c r="J397" s="232">
        <f>ROUND(I397*H397,2)</f>
        <v>0</v>
      </c>
      <c r="K397" s="228" t="s">
        <v>1</v>
      </c>
      <c r="L397" s="44"/>
      <c r="M397" s="233" t="s">
        <v>1</v>
      </c>
      <c r="N397" s="234" t="s">
        <v>38</v>
      </c>
      <c r="O397" s="91"/>
      <c r="P397" s="235">
        <f>O397*H397</f>
        <v>0</v>
      </c>
      <c r="Q397" s="235">
        <v>0</v>
      </c>
      <c r="R397" s="235">
        <f>Q397*H397</f>
        <v>0</v>
      </c>
      <c r="S397" s="235">
        <v>0</v>
      </c>
      <c r="T397" s="23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411</v>
      </c>
      <c r="AT397" s="237" t="s">
        <v>148</v>
      </c>
      <c r="AU397" s="237" t="s">
        <v>82</v>
      </c>
      <c r="AY397" s="17" t="s">
        <v>145</v>
      </c>
      <c r="BE397" s="238">
        <f>IF(N397="základní",J397,0)</f>
        <v>0</v>
      </c>
      <c r="BF397" s="238">
        <f>IF(N397="snížená",J397,0)</f>
        <v>0</v>
      </c>
      <c r="BG397" s="238">
        <f>IF(N397="zákl. přenesená",J397,0)</f>
        <v>0</v>
      </c>
      <c r="BH397" s="238">
        <f>IF(N397="sníž. přenesená",J397,0)</f>
        <v>0</v>
      </c>
      <c r="BI397" s="238">
        <f>IF(N397="nulová",J397,0)</f>
        <v>0</v>
      </c>
      <c r="BJ397" s="17" t="s">
        <v>80</v>
      </c>
      <c r="BK397" s="238">
        <f>ROUND(I397*H397,2)</f>
        <v>0</v>
      </c>
      <c r="BL397" s="17" t="s">
        <v>411</v>
      </c>
      <c r="BM397" s="237" t="s">
        <v>527</v>
      </c>
    </row>
    <row r="398" s="2" customFormat="1">
      <c r="A398" s="38"/>
      <c r="B398" s="39"/>
      <c r="C398" s="40"/>
      <c r="D398" s="239" t="s">
        <v>155</v>
      </c>
      <c r="E398" s="40"/>
      <c r="F398" s="240" t="s">
        <v>528</v>
      </c>
      <c r="G398" s="40"/>
      <c r="H398" s="40"/>
      <c r="I398" s="241"/>
      <c r="J398" s="40"/>
      <c r="K398" s="40"/>
      <c r="L398" s="44"/>
      <c r="M398" s="242"/>
      <c r="N398" s="243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155</v>
      </c>
      <c r="AU398" s="17" t="s">
        <v>82</v>
      </c>
    </row>
    <row r="399" s="13" customFormat="1">
      <c r="A399" s="13"/>
      <c r="B399" s="246"/>
      <c r="C399" s="247"/>
      <c r="D399" s="239" t="s">
        <v>159</v>
      </c>
      <c r="E399" s="248" t="s">
        <v>1</v>
      </c>
      <c r="F399" s="249" t="s">
        <v>80</v>
      </c>
      <c r="G399" s="247"/>
      <c r="H399" s="250">
        <v>1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6" t="s">
        <v>159</v>
      </c>
      <c r="AU399" s="256" t="s">
        <v>82</v>
      </c>
      <c r="AV399" s="13" t="s">
        <v>82</v>
      </c>
      <c r="AW399" s="13" t="s">
        <v>30</v>
      </c>
      <c r="AX399" s="13" t="s">
        <v>80</v>
      </c>
      <c r="AY399" s="256" t="s">
        <v>145</v>
      </c>
    </row>
    <row r="400" s="12" customFormat="1" ht="22.8" customHeight="1">
      <c r="A400" s="12"/>
      <c r="B400" s="210"/>
      <c r="C400" s="211"/>
      <c r="D400" s="212" t="s">
        <v>72</v>
      </c>
      <c r="E400" s="224" t="s">
        <v>529</v>
      </c>
      <c r="F400" s="224" t="s">
        <v>530</v>
      </c>
      <c r="G400" s="211"/>
      <c r="H400" s="211"/>
      <c r="I400" s="214"/>
      <c r="J400" s="225">
        <f>BK400</f>
        <v>0</v>
      </c>
      <c r="K400" s="211"/>
      <c r="L400" s="216"/>
      <c r="M400" s="217"/>
      <c r="N400" s="218"/>
      <c r="O400" s="218"/>
      <c r="P400" s="219">
        <f>SUM(P401:P403)</f>
        <v>0</v>
      </c>
      <c r="Q400" s="218"/>
      <c r="R400" s="219">
        <f>SUM(R401:R403)</f>
        <v>0</v>
      </c>
      <c r="S400" s="218"/>
      <c r="T400" s="220">
        <f>SUM(T401:T403)</f>
        <v>0.059999999999999998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21" t="s">
        <v>82</v>
      </c>
      <c r="AT400" s="222" t="s">
        <v>72</v>
      </c>
      <c r="AU400" s="222" t="s">
        <v>80</v>
      </c>
      <c r="AY400" s="221" t="s">
        <v>145</v>
      </c>
      <c r="BK400" s="223">
        <f>SUM(BK401:BK403)</f>
        <v>0</v>
      </c>
    </row>
    <row r="401" s="2" customFormat="1" ht="16.5" customHeight="1">
      <c r="A401" s="38"/>
      <c r="B401" s="39"/>
      <c r="C401" s="226" t="s">
        <v>531</v>
      </c>
      <c r="D401" s="226" t="s">
        <v>148</v>
      </c>
      <c r="E401" s="227" t="s">
        <v>532</v>
      </c>
      <c r="F401" s="228" t="s">
        <v>533</v>
      </c>
      <c r="G401" s="229" t="s">
        <v>314</v>
      </c>
      <c r="H401" s="230">
        <v>2</v>
      </c>
      <c r="I401" s="231"/>
      <c r="J401" s="232">
        <f>ROUND(I401*H401,2)</f>
        <v>0</v>
      </c>
      <c r="K401" s="228" t="s">
        <v>152</v>
      </c>
      <c r="L401" s="44"/>
      <c r="M401" s="233" t="s">
        <v>1</v>
      </c>
      <c r="N401" s="234" t="s">
        <v>38</v>
      </c>
      <c r="O401" s="91"/>
      <c r="P401" s="235">
        <f>O401*H401</f>
        <v>0</v>
      </c>
      <c r="Q401" s="235">
        <v>0</v>
      </c>
      <c r="R401" s="235">
        <f>Q401*H401</f>
        <v>0</v>
      </c>
      <c r="S401" s="235">
        <v>0.029999999999999999</v>
      </c>
      <c r="T401" s="236">
        <f>S401*H401</f>
        <v>0.059999999999999998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7" t="s">
        <v>411</v>
      </c>
      <c r="AT401" s="237" t="s">
        <v>148</v>
      </c>
      <c r="AU401" s="237" t="s">
        <v>82</v>
      </c>
      <c r="AY401" s="17" t="s">
        <v>145</v>
      </c>
      <c r="BE401" s="238">
        <f>IF(N401="základní",J401,0)</f>
        <v>0</v>
      </c>
      <c r="BF401" s="238">
        <f>IF(N401="snížená",J401,0)</f>
        <v>0</v>
      </c>
      <c r="BG401" s="238">
        <f>IF(N401="zákl. přenesená",J401,0)</f>
        <v>0</v>
      </c>
      <c r="BH401" s="238">
        <f>IF(N401="sníž. přenesená",J401,0)</f>
        <v>0</v>
      </c>
      <c r="BI401" s="238">
        <f>IF(N401="nulová",J401,0)</f>
        <v>0</v>
      </c>
      <c r="BJ401" s="17" t="s">
        <v>80</v>
      </c>
      <c r="BK401" s="238">
        <f>ROUND(I401*H401,2)</f>
        <v>0</v>
      </c>
      <c r="BL401" s="17" t="s">
        <v>411</v>
      </c>
      <c r="BM401" s="237" t="s">
        <v>534</v>
      </c>
    </row>
    <row r="402" s="2" customFormat="1">
      <c r="A402" s="38"/>
      <c r="B402" s="39"/>
      <c r="C402" s="40"/>
      <c r="D402" s="239" t="s">
        <v>155</v>
      </c>
      <c r="E402" s="40"/>
      <c r="F402" s="240" t="s">
        <v>535</v>
      </c>
      <c r="G402" s="40"/>
      <c r="H402" s="40"/>
      <c r="I402" s="241"/>
      <c r="J402" s="40"/>
      <c r="K402" s="40"/>
      <c r="L402" s="44"/>
      <c r="M402" s="242"/>
      <c r="N402" s="243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155</v>
      </c>
      <c r="AU402" s="17" t="s">
        <v>82</v>
      </c>
    </row>
    <row r="403" s="2" customFormat="1">
      <c r="A403" s="38"/>
      <c r="B403" s="39"/>
      <c r="C403" s="40"/>
      <c r="D403" s="244" t="s">
        <v>157</v>
      </c>
      <c r="E403" s="40"/>
      <c r="F403" s="245" t="s">
        <v>536</v>
      </c>
      <c r="G403" s="40"/>
      <c r="H403" s="40"/>
      <c r="I403" s="241"/>
      <c r="J403" s="40"/>
      <c r="K403" s="40"/>
      <c r="L403" s="44"/>
      <c r="M403" s="242"/>
      <c r="N403" s="243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157</v>
      </c>
      <c r="AU403" s="17" t="s">
        <v>82</v>
      </c>
    </row>
    <row r="404" s="12" customFormat="1" ht="22.8" customHeight="1">
      <c r="A404" s="12"/>
      <c r="B404" s="210"/>
      <c r="C404" s="211"/>
      <c r="D404" s="212" t="s">
        <v>72</v>
      </c>
      <c r="E404" s="224" t="s">
        <v>537</v>
      </c>
      <c r="F404" s="224" t="s">
        <v>538</v>
      </c>
      <c r="G404" s="211"/>
      <c r="H404" s="211"/>
      <c r="I404" s="214"/>
      <c r="J404" s="225">
        <f>BK404</f>
        <v>0</v>
      </c>
      <c r="K404" s="211"/>
      <c r="L404" s="216"/>
      <c r="M404" s="217"/>
      <c r="N404" s="218"/>
      <c r="O404" s="218"/>
      <c r="P404" s="219">
        <f>SUM(P405:P408)</f>
        <v>0</v>
      </c>
      <c r="Q404" s="218"/>
      <c r="R404" s="219">
        <f>SUM(R405:R408)</f>
        <v>0</v>
      </c>
      <c r="S404" s="218"/>
      <c r="T404" s="220">
        <f>SUM(T405:T408)</f>
        <v>1.7669999999999999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21" t="s">
        <v>82</v>
      </c>
      <c r="AT404" s="222" t="s">
        <v>72</v>
      </c>
      <c r="AU404" s="222" t="s">
        <v>80</v>
      </c>
      <c r="AY404" s="221" t="s">
        <v>145</v>
      </c>
      <c r="BK404" s="223">
        <f>SUM(BK405:BK408)</f>
        <v>0</v>
      </c>
    </row>
    <row r="405" s="2" customFormat="1" ht="24.15" customHeight="1">
      <c r="A405" s="38"/>
      <c r="B405" s="39"/>
      <c r="C405" s="226" t="s">
        <v>539</v>
      </c>
      <c r="D405" s="226" t="s">
        <v>148</v>
      </c>
      <c r="E405" s="227" t="s">
        <v>540</v>
      </c>
      <c r="F405" s="228" t="s">
        <v>541</v>
      </c>
      <c r="G405" s="229" t="s">
        <v>151</v>
      </c>
      <c r="H405" s="230">
        <v>88.349999999999994</v>
      </c>
      <c r="I405" s="231"/>
      <c r="J405" s="232">
        <f>ROUND(I405*H405,2)</f>
        <v>0</v>
      </c>
      <c r="K405" s="228" t="s">
        <v>152</v>
      </c>
      <c r="L405" s="44"/>
      <c r="M405" s="233" t="s">
        <v>1</v>
      </c>
      <c r="N405" s="234" t="s">
        <v>38</v>
      </c>
      <c r="O405" s="91"/>
      <c r="P405" s="235">
        <f>O405*H405</f>
        <v>0</v>
      </c>
      <c r="Q405" s="235">
        <v>0</v>
      </c>
      <c r="R405" s="235">
        <f>Q405*H405</f>
        <v>0</v>
      </c>
      <c r="S405" s="235">
        <v>0.02</v>
      </c>
      <c r="T405" s="236">
        <f>S405*H405</f>
        <v>1.7669999999999999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411</v>
      </c>
      <c r="AT405" s="237" t="s">
        <v>148</v>
      </c>
      <c r="AU405" s="237" t="s">
        <v>82</v>
      </c>
      <c r="AY405" s="17" t="s">
        <v>145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80</v>
      </c>
      <c r="BK405" s="238">
        <f>ROUND(I405*H405,2)</f>
        <v>0</v>
      </c>
      <c r="BL405" s="17" t="s">
        <v>411</v>
      </c>
      <c r="BM405" s="237" t="s">
        <v>542</v>
      </c>
    </row>
    <row r="406" s="2" customFormat="1">
      <c r="A406" s="38"/>
      <c r="B406" s="39"/>
      <c r="C406" s="40"/>
      <c r="D406" s="239" t="s">
        <v>155</v>
      </c>
      <c r="E406" s="40"/>
      <c r="F406" s="240" t="s">
        <v>543</v>
      </c>
      <c r="G406" s="40"/>
      <c r="H406" s="40"/>
      <c r="I406" s="241"/>
      <c r="J406" s="40"/>
      <c r="K406" s="40"/>
      <c r="L406" s="44"/>
      <c r="M406" s="242"/>
      <c r="N406" s="243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155</v>
      </c>
      <c r="AU406" s="17" t="s">
        <v>82</v>
      </c>
    </row>
    <row r="407" s="2" customFormat="1">
      <c r="A407" s="38"/>
      <c r="B407" s="39"/>
      <c r="C407" s="40"/>
      <c r="D407" s="244" t="s">
        <v>157</v>
      </c>
      <c r="E407" s="40"/>
      <c r="F407" s="245" t="s">
        <v>544</v>
      </c>
      <c r="G407" s="40"/>
      <c r="H407" s="40"/>
      <c r="I407" s="241"/>
      <c r="J407" s="40"/>
      <c r="K407" s="40"/>
      <c r="L407" s="44"/>
      <c r="M407" s="242"/>
      <c r="N407" s="243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157</v>
      </c>
      <c r="AU407" s="17" t="s">
        <v>82</v>
      </c>
    </row>
    <row r="408" s="13" customFormat="1">
      <c r="A408" s="13"/>
      <c r="B408" s="246"/>
      <c r="C408" s="247"/>
      <c r="D408" s="239" t="s">
        <v>159</v>
      </c>
      <c r="E408" s="248" t="s">
        <v>1</v>
      </c>
      <c r="F408" s="249" t="s">
        <v>458</v>
      </c>
      <c r="G408" s="247"/>
      <c r="H408" s="250">
        <v>88.349999999999994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6" t="s">
        <v>159</v>
      </c>
      <c r="AU408" s="256" t="s">
        <v>82</v>
      </c>
      <c r="AV408" s="13" t="s">
        <v>82</v>
      </c>
      <c r="AW408" s="13" t="s">
        <v>30</v>
      </c>
      <c r="AX408" s="13" t="s">
        <v>80</v>
      </c>
      <c r="AY408" s="256" t="s">
        <v>145</v>
      </c>
    </row>
    <row r="409" s="12" customFormat="1" ht="22.8" customHeight="1">
      <c r="A409" s="12"/>
      <c r="B409" s="210"/>
      <c r="C409" s="211"/>
      <c r="D409" s="212" t="s">
        <v>72</v>
      </c>
      <c r="E409" s="224" t="s">
        <v>545</v>
      </c>
      <c r="F409" s="224" t="s">
        <v>546</v>
      </c>
      <c r="G409" s="211"/>
      <c r="H409" s="211"/>
      <c r="I409" s="214"/>
      <c r="J409" s="225">
        <f>BK409</f>
        <v>0</v>
      </c>
      <c r="K409" s="211"/>
      <c r="L409" s="216"/>
      <c r="M409" s="217"/>
      <c r="N409" s="218"/>
      <c r="O409" s="218"/>
      <c r="P409" s="219">
        <f>SUM(P410:P413)</f>
        <v>0</v>
      </c>
      <c r="Q409" s="218"/>
      <c r="R409" s="219">
        <f>SUM(R410:R413)</f>
        <v>0</v>
      </c>
      <c r="S409" s="218"/>
      <c r="T409" s="220">
        <f>SUM(T410:T413)</f>
        <v>0.26505000000000001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21" t="s">
        <v>82</v>
      </c>
      <c r="AT409" s="222" t="s">
        <v>72</v>
      </c>
      <c r="AU409" s="222" t="s">
        <v>80</v>
      </c>
      <c r="AY409" s="221" t="s">
        <v>145</v>
      </c>
      <c r="BK409" s="223">
        <f>SUM(BK410:BK413)</f>
        <v>0</v>
      </c>
    </row>
    <row r="410" s="2" customFormat="1" ht="24.15" customHeight="1">
      <c r="A410" s="38"/>
      <c r="B410" s="39"/>
      <c r="C410" s="226" t="s">
        <v>547</v>
      </c>
      <c r="D410" s="226" t="s">
        <v>148</v>
      </c>
      <c r="E410" s="227" t="s">
        <v>548</v>
      </c>
      <c r="F410" s="228" t="s">
        <v>549</v>
      </c>
      <c r="G410" s="229" t="s">
        <v>151</v>
      </c>
      <c r="H410" s="230">
        <v>88.349999999999994</v>
      </c>
      <c r="I410" s="231"/>
      <c r="J410" s="232">
        <f>ROUND(I410*H410,2)</f>
        <v>0</v>
      </c>
      <c r="K410" s="228" t="s">
        <v>152</v>
      </c>
      <c r="L410" s="44"/>
      <c r="M410" s="233" t="s">
        <v>1</v>
      </c>
      <c r="N410" s="234" t="s">
        <v>38</v>
      </c>
      <c r="O410" s="91"/>
      <c r="P410" s="235">
        <f>O410*H410</f>
        <v>0</v>
      </c>
      <c r="Q410" s="235">
        <v>0</v>
      </c>
      <c r="R410" s="235">
        <f>Q410*H410</f>
        <v>0</v>
      </c>
      <c r="S410" s="235">
        <v>0.0030000000000000001</v>
      </c>
      <c r="T410" s="236">
        <f>S410*H410</f>
        <v>0.26505000000000001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7" t="s">
        <v>411</v>
      </c>
      <c r="AT410" s="237" t="s">
        <v>148</v>
      </c>
      <c r="AU410" s="237" t="s">
        <v>82</v>
      </c>
      <c r="AY410" s="17" t="s">
        <v>145</v>
      </c>
      <c r="BE410" s="238">
        <f>IF(N410="základní",J410,0)</f>
        <v>0</v>
      </c>
      <c r="BF410" s="238">
        <f>IF(N410="snížená",J410,0)</f>
        <v>0</v>
      </c>
      <c r="BG410" s="238">
        <f>IF(N410="zákl. přenesená",J410,0)</f>
        <v>0</v>
      </c>
      <c r="BH410" s="238">
        <f>IF(N410="sníž. přenesená",J410,0)</f>
        <v>0</v>
      </c>
      <c r="BI410" s="238">
        <f>IF(N410="nulová",J410,0)</f>
        <v>0</v>
      </c>
      <c r="BJ410" s="17" t="s">
        <v>80</v>
      </c>
      <c r="BK410" s="238">
        <f>ROUND(I410*H410,2)</f>
        <v>0</v>
      </c>
      <c r="BL410" s="17" t="s">
        <v>411</v>
      </c>
      <c r="BM410" s="237" t="s">
        <v>550</v>
      </c>
    </row>
    <row r="411" s="2" customFormat="1">
      <c r="A411" s="38"/>
      <c r="B411" s="39"/>
      <c r="C411" s="40"/>
      <c r="D411" s="239" t="s">
        <v>155</v>
      </c>
      <c r="E411" s="40"/>
      <c r="F411" s="240" t="s">
        <v>551</v>
      </c>
      <c r="G411" s="40"/>
      <c r="H411" s="40"/>
      <c r="I411" s="241"/>
      <c r="J411" s="40"/>
      <c r="K411" s="40"/>
      <c r="L411" s="44"/>
      <c r="M411" s="242"/>
      <c r="N411" s="243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155</v>
      </c>
      <c r="AU411" s="17" t="s">
        <v>82</v>
      </c>
    </row>
    <row r="412" s="2" customFormat="1">
      <c r="A412" s="38"/>
      <c r="B412" s="39"/>
      <c r="C412" s="40"/>
      <c r="D412" s="244" t="s">
        <v>157</v>
      </c>
      <c r="E412" s="40"/>
      <c r="F412" s="245" t="s">
        <v>552</v>
      </c>
      <c r="G412" s="40"/>
      <c r="H412" s="40"/>
      <c r="I412" s="241"/>
      <c r="J412" s="40"/>
      <c r="K412" s="40"/>
      <c r="L412" s="44"/>
      <c r="M412" s="242"/>
      <c r="N412" s="243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157</v>
      </c>
      <c r="AU412" s="17" t="s">
        <v>82</v>
      </c>
    </row>
    <row r="413" s="13" customFormat="1">
      <c r="A413" s="13"/>
      <c r="B413" s="246"/>
      <c r="C413" s="247"/>
      <c r="D413" s="239" t="s">
        <v>159</v>
      </c>
      <c r="E413" s="248" t="s">
        <v>1</v>
      </c>
      <c r="F413" s="249" t="s">
        <v>458</v>
      </c>
      <c r="G413" s="247"/>
      <c r="H413" s="250">
        <v>88.349999999999994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6" t="s">
        <v>159</v>
      </c>
      <c r="AU413" s="256" t="s">
        <v>82</v>
      </c>
      <c r="AV413" s="13" t="s">
        <v>82</v>
      </c>
      <c r="AW413" s="13" t="s">
        <v>30</v>
      </c>
      <c r="AX413" s="13" t="s">
        <v>80</v>
      </c>
      <c r="AY413" s="256" t="s">
        <v>145</v>
      </c>
    </row>
    <row r="414" s="12" customFormat="1" ht="22.8" customHeight="1">
      <c r="A414" s="12"/>
      <c r="B414" s="210"/>
      <c r="C414" s="211"/>
      <c r="D414" s="212" t="s">
        <v>72</v>
      </c>
      <c r="E414" s="224" t="s">
        <v>553</v>
      </c>
      <c r="F414" s="224" t="s">
        <v>554</v>
      </c>
      <c r="G414" s="211"/>
      <c r="H414" s="211"/>
      <c r="I414" s="214"/>
      <c r="J414" s="225">
        <f>BK414</f>
        <v>0</v>
      </c>
      <c r="K414" s="211"/>
      <c r="L414" s="216"/>
      <c r="M414" s="217"/>
      <c r="N414" s="218"/>
      <c r="O414" s="218"/>
      <c r="P414" s="219">
        <f>SUM(P415:P423)</f>
        <v>0</v>
      </c>
      <c r="Q414" s="218"/>
      <c r="R414" s="219">
        <f>SUM(R415:R423)</f>
        <v>0</v>
      </c>
      <c r="S414" s="218"/>
      <c r="T414" s="220">
        <f>SUM(T415:T423)</f>
        <v>0.19092000000000001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21" t="s">
        <v>82</v>
      </c>
      <c r="AT414" s="222" t="s">
        <v>72</v>
      </c>
      <c r="AU414" s="222" t="s">
        <v>80</v>
      </c>
      <c r="AY414" s="221" t="s">
        <v>145</v>
      </c>
      <c r="BK414" s="223">
        <f>SUM(BK415:BK423)</f>
        <v>0</v>
      </c>
    </row>
    <row r="415" s="2" customFormat="1" ht="21.75" customHeight="1">
      <c r="A415" s="38"/>
      <c r="B415" s="39"/>
      <c r="C415" s="226" t="s">
        <v>555</v>
      </c>
      <c r="D415" s="226" t="s">
        <v>148</v>
      </c>
      <c r="E415" s="227" t="s">
        <v>556</v>
      </c>
      <c r="F415" s="228" t="s">
        <v>557</v>
      </c>
      <c r="G415" s="229" t="s">
        <v>151</v>
      </c>
      <c r="H415" s="230">
        <v>1.6200000000000001</v>
      </c>
      <c r="I415" s="231"/>
      <c r="J415" s="232">
        <f>ROUND(I415*H415,2)</f>
        <v>0</v>
      </c>
      <c r="K415" s="228" t="s">
        <v>152</v>
      </c>
      <c r="L415" s="44"/>
      <c r="M415" s="233" t="s">
        <v>1</v>
      </c>
      <c r="N415" s="234" t="s">
        <v>38</v>
      </c>
      <c r="O415" s="91"/>
      <c r="P415" s="235">
        <f>O415*H415</f>
        <v>0</v>
      </c>
      <c r="Q415" s="235">
        <v>0</v>
      </c>
      <c r="R415" s="235">
        <f>Q415*H415</f>
        <v>0</v>
      </c>
      <c r="S415" s="235">
        <v>0.01</v>
      </c>
      <c r="T415" s="236">
        <f>S415*H415</f>
        <v>0.016200000000000003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7" t="s">
        <v>411</v>
      </c>
      <c r="AT415" s="237" t="s">
        <v>148</v>
      </c>
      <c r="AU415" s="237" t="s">
        <v>82</v>
      </c>
      <c r="AY415" s="17" t="s">
        <v>145</v>
      </c>
      <c r="BE415" s="238">
        <f>IF(N415="základní",J415,0)</f>
        <v>0</v>
      </c>
      <c r="BF415" s="238">
        <f>IF(N415="snížená",J415,0)</f>
        <v>0</v>
      </c>
      <c r="BG415" s="238">
        <f>IF(N415="zákl. přenesená",J415,0)</f>
        <v>0</v>
      </c>
      <c r="BH415" s="238">
        <f>IF(N415="sníž. přenesená",J415,0)</f>
        <v>0</v>
      </c>
      <c r="BI415" s="238">
        <f>IF(N415="nulová",J415,0)</f>
        <v>0</v>
      </c>
      <c r="BJ415" s="17" t="s">
        <v>80</v>
      </c>
      <c r="BK415" s="238">
        <f>ROUND(I415*H415,2)</f>
        <v>0</v>
      </c>
      <c r="BL415" s="17" t="s">
        <v>411</v>
      </c>
      <c r="BM415" s="237" t="s">
        <v>558</v>
      </c>
    </row>
    <row r="416" s="2" customFormat="1">
      <c r="A416" s="38"/>
      <c r="B416" s="39"/>
      <c r="C416" s="40"/>
      <c r="D416" s="239" t="s">
        <v>155</v>
      </c>
      <c r="E416" s="40"/>
      <c r="F416" s="240" t="s">
        <v>559</v>
      </c>
      <c r="G416" s="40"/>
      <c r="H416" s="40"/>
      <c r="I416" s="241"/>
      <c r="J416" s="40"/>
      <c r="K416" s="40"/>
      <c r="L416" s="44"/>
      <c r="M416" s="242"/>
      <c r="N416" s="243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155</v>
      </c>
      <c r="AU416" s="17" t="s">
        <v>82</v>
      </c>
    </row>
    <row r="417" s="2" customFormat="1">
      <c r="A417" s="38"/>
      <c r="B417" s="39"/>
      <c r="C417" s="40"/>
      <c r="D417" s="244" t="s">
        <v>157</v>
      </c>
      <c r="E417" s="40"/>
      <c r="F417" s="245" t="s">
        <v>560</v>
      </c>
      <c r="G417" s="40"/>
      <c r="H417" s="40"/>
      <c r="I417" s="241"/>
      <c r="J417" s="40"/>
      <c r="K417" s="40"/>
      <c r="L417" s="44"/>
      <c r="M417" s="242"/>
      <c r="N417" s="243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157</v>
      </c>
      <c r="AU417" s="17" t="s">
        <v>82</v>
      </c>
    </row>
    <row r="418" s="13" customFormat="1">
      <c r="A418" s="13"/>
      <c r="B418" s="246"/>
      <c r="C418" s="247"/>
      <c r="D418" s="239" t="s">
        <v>159</v>
      </c>
      <c r="E418" s="248" t="s">
        <v>1</v>
      </c>
      <c r="F418" s="249" t="s">
        <v>287</v>
      </c>
      <c r="G418" s="247"/>
      <c r="H418" s="250">
        <v>1.6200000000000001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6" t="s">
        <v>159</v>
      </c>
      <c r="AU418" s="256" t="s">
        <v>82</v>
      </c>
      <c r="AV418" s="13" t="s">
        <v>82</v>
      </c>
      <c r="AW418" s="13" t="s">
        <v>30</v>
      </c>
      <c r="AX418" s="13" t="s">
        <v>80</v>
      </c>
      <c r="AY418" s="256" t="s">
        <v>145</v>
      </c>
    </row>
    <row r="419" s="2" customFormat="1" ht="24.15" customHeight="1">
      <c r="A419" s="38"/>
      <c r="B419" s="39"/>
      <c r="C419" s="226" t="s">
        <v>561</v>
      </c>
      <c r="D419" s="226" t="s">
        <v>148</v>
      </c>
      <c r="E419" s="227" t="s">
        <v>562</v>
      </c>
      <c r="F419" s="228" t="s">
        <v>563</v>
      </c>
      <c r="G419" s="229" t="s">
        <v>151</v>
      </c>
      <c r="H419" s="230">
        <v>12.48</v>
      </c>
      <c r="I419" s="231"/>
      <c r="J419" s="232">
        <f>ROUND(I419*H419,2)</f>
        <v>0</v>
      </c>
      <c r="K419" s="228" t="s">
        <v>152</v>
      </c>
      <c r="L419" s="44"/>
      <c r="M419" s="233" t="s">
        <v>1</v>
      </c>
      <c r="N419" s="234" t="s">
        <v>38</v>
      </c>
      <c r="O419" s="91"/>
      <c r="P419" s="235">
        <f>O419*H419</f>
        <v>0</v>
      </c>
      <c r="Q419" s="235">
        <v>0</v>
      </c>
      <c r="R419" s="235">
        <f>Q419*H419</f>
        <v>0</v>
      </c>
      <c r="S419" s="235">
        <v>0.014</v>
      </c>
      <c r="T419" s="236">
        <f>S419*H419</f>
        <v>0.17472000000000001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7" t="s">
        <v>411</v>
      </c>
      <c r="AT419" s="237" t="s">
        <v>148</v>
      </c>
      <c r="AU419" s="237" t="s">
        <v>82</v>
      </c>
      <c r="AY419" s="17" t="s">
        <v>145</v>
      </c>
      <c r="BE419" s="238">
        <f>IF(N419="základní",J419,0)</f>
        <v>0</v>
      </c>
      <c r="BF419" s="238">
        <f>IF(N419="snížená",J419,0)</f>
        <v>0</v>
      </c>
      <c r="BG419" s="238">
        <f>IF(N419="zákl. přenesená",J419,0)</f>
        <v>0</v>
      </c>
      <c r="BH419" s="238">
        <f>IF(N419="sníž. přenesená",J419,0)</f>
        <v>0</v>
      </c>
      <c r="BI419" s="238">
        <f>IF(N419="nulová",J419,0)</f>
        <v>0</v>
      </c>
      <c r="BJ419" s="17" t="s">
        <v>80</v>
      </c>
      <c r="BK419" s="238">
        <f>ROUND(I419*H419,2)</f>
        <v>0</v>
      </c>
      <c r="BL419" s="17" t="s">
        <v>411</v>
      </c>
      <c r="BM419" s="237" t="s">
        <v>564</v>
      </c>
    </row>
    <row r="420" s="2" customFormat="1">
      <c r="A420" s="38"/>
      <c r="B420" s="39"/>
      <c r="C420" s="40"/>
      <c r="D420" s="239" t="s">
        <v>155</v>
      </c>
      <c r="E420" s="40"/>
      <c r="F420" s="240" t="s">
        <v>565</v>
      </c>
      <c r="G420" s="40"/>
      <c r="H420" s="40"/>
      <c r="I420" s="241"/>
      <c r="J420" s="40"/>
      <c r="K420" s="40"/>
      <c r="L420" s="44"/>
      <c r="M420" s="242"/>
      <c r="N420" s="243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155</v>
      </c>
      <c r="AU420" s="17" t="s">
        <v>82</v>
      </c>
    </row>
    <row r="421" s="2" customFormat="1">
      <c r="A421" s="38"/>
      <c r="B421" s="39"/>
      <c r="C421" s="40"/>
      <c r="D421" s="244" t="s">
        <v>157</v>
      </c>
      <c r="E421" s="40"/>
      <c r="F421" s="245" t="s">
        <v>566</v>
      </c>
      <c r="G421" s="40"/>
      <c r="H421" s="40"/>
      <c r="I421" s="241"/>
      <c r="J421" s="40"/>
      <c r="K421" s="40"/>
      <c r="L421" s="44"/>
      <c r="M421" s="242"/>
      <c r="N421" s="243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157</v>
      </c>
      <c r="AU421" s="17" t="s">
        <v>82</v>
      </c>
    </row>
    <row r="422" s="15" customFormat="1">
      <c r="A422" s="15"/>
      <c r="B422" s="268"/>
      <c r="C422" s="269"/>
      <c r="D422" s="239" t="s">
        <v>159</v>
      </c>
      <c r="E422" s="270" t="s">
        <v>1</v>
      </c>
      <c r="F422" s="271" t="s">
        <v>279</v>
      </c>
      <c r="G422" s="269"/>
      <c r="H422" s="270" t="s">
        <v>1</v>
      </c>
      <c r="I422" s="272"/>
      <c r="J422" s="269"/>
      <c r="K422" s="269"/>
      <c r="L422" s="273"/>
      <c r="M422" s="274"/>
      <c r="N422" s="275"/>
      <c r="O422" s="275"/>
      <c r="P422" s="275"/>
      <c r="Q422" s="275"/>
      <c r="R422" s="275"/>
      <c r="S422" s="275"/>
      <c r="T422" s="276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7" t="s">
        <v>159</v>
      </c>
      <c r="AU422" s="277" t="s">
        <v>82</v>
      </c>
      <c r="AV422" s="15" t="s">
        <v>80</v>
      </c>
      <c r="AW422" s="15" t="s">
        <v>30</v>
      </c>
      <c r="AX422" s="15" t="s">
        <v>73</v>
      </c>
      <c r="AY422" s="277" t="s">
        <v>145</v>
      </c>
    </row>
    <row r="423" s="13" customFormat="1">
      <c r="A423" s="13"/>
      <c r="B423" s="246"/>
      <c r="C423" s="247"/>
      <c r="D423" s="239" t="s">
        <v>159</v>
      </c>
      <c r="E423" s="248" t="s">
        <v>1</v>
      </c>
      <c r="F423" s="249" t="s">
        <v>280</v>
      </c>
      <c r="G423" s="247"/>
      <c r="H423" s="250">
        <v>12.48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6" t="s">
        <v>159</v>
      </c>
      <c r="AU423" s="256" t="s">
        <v>82</v>
      </c>
      <c r="AV423" s="13" t="s">
        <v>82</v>
      </c>
      <c r="AW423" s="13" t="s">
        <v>30</v>
      </c>
      <c r="AX423" s="13" t="s">
        <v>80</v>
      </c>
      <c r="AY423" s="256" t="s">
        <v>145</v>
      </c>
    </row>
    <row r="424" s="12" customFormat="1" ht="25.92" customHeight="1">
      <c r="A424" s="12"/>
      <c r="B424" s="210"/>
      <c r="C424" s="211"/>
      <c r="D424" s="212" t="s">
        <v>72</v>
      </c>
      <c r="E424" s="213" t="s">
        <v>567</v>
      </c>
      <c r="F424" s="213" t="s">
        <v>568</v>
      </c>
      <c r="G424" s="211"/>
      <c r="H424" s="211"/>
      <c r="I424" s="214"/>
      <c r="J424" s="215">
        <f>BK424</f>
        <v>0</v>
      </c>
      <c r="K424" s="211"/>
      <c r="L424" s="216"/>
      <c r="M424" s="217"/>
      <c r="N424" s="218"/>
      <c r="O424" s="218"/>
      <c r="P424" s="219">
        <f>SUM(P425:P431)</f>
        <v>0</v>
      </c>
      <c r="Q424" s="218"/>
      <c r="R424" s="219">
        <f>SUM(R425:R431)</f>
        <v>0</v>
      </c>
      <c r="S424" s="218"/>
      <c r="T424" s="220">
        <f>SUM(T425:T431)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21" t="s">
        <v>153</v>
      </c>
      <c r="AT424" s="222" t="s">
        <v>72</v>
      </c>
      <c r="AU424" s="222" t="s">
        <v>73</v>
      </c>
      <c r="AY424" s="221" t="s">
        <v>145</v>
      </c>
      <c r="BK424" s="223">
        <f>SUM(BK425:BK431)</f>
        <v>0</v>
      </c>
    </row>
    <row r="425" s="2" customFormat="1" ht="16.5" customHeight="1">
      <c r="A425" s="38"/>
      <c r="B425" s="39"/>
      <c r="C425" s="226" t="s">
        <v>569</v>
      </c>
      <c r="D425" s="226" t="s">
        <v>148</v>
      </c>
      <c r="E425" s="227" t="s">
        <v>570</v>
      </c>
      <c r="F425" s="228" t="s">
        <v>571</v>
      </c>
      <c r="G425" s="229" t="s">
        <v>572</v>
      </c>
      <c r="H425" s="230">
        <v>1</v>
      </c>
      <c r="I425" s="231"/>
      <c r="J425" s="232">
        <f>ROUND(I425*H425,2)</f>
        <v>0</v>
      </c>
      <c r="K425" s="228" t="s">
        <v>1</v>
      </c>
      <c r="L425" s="44"/>
      <c r="M425" s="233" t="s">
        <v>1</v>
      </c>
      <c r="N425" s="234" t="s">
        <v>38</v>
      </c>
      <c r="O425" s="91"/>
      <c r="P425" s="235">
        <f>O425*H425</f>
        <v>0</v>
      </c>
      <c r="Q425" s="235">
        <v>0</v>
      </c>
      <c r="R425" s="235">
        <f>Q425*H425</f>
        <v>0</v>
      </c>
      <c r="S425" s="235">
        <v>0</v>
      </c>
      <c r="T425" s="23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7" t="s">
        <v>573</v>
      </c>
      <c r="AT425" s="237" t="s">
        <v>148</v>
      </c>
      <c r="AU425" s="237" t="s">
        <v>80</v>
      </c>
      <c r="AY425" s="17" t="s">
        <v>145</v>
      </c>
      <c r="BE425" s="238">
        <f>IF(N425="základní",J425,0)</f>
        <v>0</v>
      </c>
      <c r="BF425" s="238">
        <f>IF(N425="snížená",J425,0)</f>
        <v>0</v>
      </c>
      <c r="BG425" s="238">
        <f>IF(N425="zákl. přenesená",J425,0)</f>
        <v>0</v>
      </c>
      <c r="BH425" s="238">
        <f>IF(N425="sníž. přenesená",J425,0)</f>
        <v>0</v>
      </c>
      <c r="BI425" s="238">
        <f>IF(N425="nulová",J425,0)</f>
        <v>0</v>
      </c>
      <c r="BJ425" s="17" t="s">
        <v>80</v>
      </c>
      <c r="BK425" s="238">
        <f>ROUND(I425*H425,2)</f>
        <v>0</v>
      </c>
      <c r="BL425" s="17" t="s">
        <v>573</v>
      </c>
      <c r="BM425" s="237" t="s">
        <v>574</v>
      </c>
    </row>
    <row r="426" s="2" customFormat="1">
      <c r="A426" s="38"/>
      <c r="B426" s="39"/>
      <c r="C426" s="40"/>
      <c r="D426" s="239" t="s">
        <v>155</v>
      </c>
      <c r="E426" s="40"/>
      <c r="F426" s="240" t="s">
        <v>571</v>
      </c>
      <c r="G426" s="40"/>
      <c r="H426" s="40"/>
      <c r="I426" s="241"/>
      <c r="J426" s="40"/>
      <c r="K426" s="40"/>
      <c r="L426" s="44"/>
      <c r="M426" s="242"/>
      <c r="N426" s="243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155</v>
      </c>
      <c r="AU426" s="17" t="s">
        <v>80</v>
      </c>
    </row>
    <row r="427" s="2" customFormat="1" ht="16.5" customHeight="1">
      <c r="A427" s="38"/>
      <c r="B427" s="39"/>
      <c r="C427" s="226" t="s">
        <v>575</v>
      </c>
      <c r="D427" s="226" t="s">
        <v>148</v>
      </c>
      <c r="E427" s="227" t="s">
        <v>576</v>
      </c>
      <c r="F427" s="228" t="s">
        <v>577</v>
      </c>
      <c r="G427" s="229" t="s">
        <v>572</v>
      </c>
      <c r="H427" s="230">
        <v>1</v>
      </c>
      <c r="I427" s="231"/>
      <c r="J427" s="232">
        <f>ROUND(I427*H427,2)</f>
        <v>0</v>
      </c>
      <c r="K427" s="228" t="s">
        <v>1</v>
      </c>
      <c r="L427" s="44"/>
      <c r="M427" s="233" t="s">
        <v>1</v>
      </c>
      <c r="N427" s="234" t="s">
        <v>38</v>
      </c>
      <c r="O427" s="91"/>
      <c r="P427" s="235">
        <f>O427*H427</f>
        <v>0</v>
      </c>
      <c r="Q427" s="235">
        <v>0</v>
      </c>
      <c r="R427" s="235">
        <f>Q427*H427</f>
        <v>0</v>
      </c>
      <c r="S427" s="235">
        <v>0</v>
      </c>
      <c r="T427" s="23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7" t="s">
        <v>573</v>
      </c>
      <c r="AT427" s="237" t="s">
        <v>148</v>
      </c>
      <c r="AU427" s="237" t="s">
        <v>80</v>
      </c>
      <c r="AY427" s="17" t="s">
        <v>145</v>
      </c>
      <c r="BE427" s="238">
        <f>IF(N427="základní",J427,0)</f>
        <v>0</v>
      </c>
      <c r="BF427" s="238">
        <f>IF(N427="snížená",J427,0)</f>
        <v>0</v>
      </c>
      <c r="BG427" s="238">
        <f>IF(N427="zákl. přenesená",J427,0)</f>
        <v>0</v>
      </c>
      <c r="BH427" s="238">
        <f>IF(N427="sníž. přenesená",J427,0)</f>
        <v>0</v>
      </c>
      <c r="BI427" s="238">
        <f>IF(N427="nulová",J427,0)</f>
        <v>0</v>
      </c>
      <c r="BJ427" s="17" t="s">
        <v>80</v>
      </c>
      <c r="BK427" s="238">
        <f>ROUND(I427*H427,2)</f>
        <v>0</v>
      </c>
      <c r="BL427" s="17" t="s">
        <v>573</v>
      </c>
      <c r="BM427" s="237" t="s">
        <v>578</v>
      </c>
    </row>
    <row r="428" s="2" customFormat="1">
      <c r="A428" s="38"/>
      <c r="B428" s="39"/>
      <c r="C428" s="40"/>
      <c r="D428" s="239" t="s">
        <v>155</v>
      </c>
      <c r="E428" s="40"/>
      <c r="F428" s="240" t="s">
        <v>577</v>
      </c>
      <c r="G428" s="40"/>
      <c r="H428" s="40"/>
      <c r="I428" s="241"/>
      <c r="J428" s="40"/>
      <c r="K428" s="40"/>
      <c r="L428" s="44"/>
      <c r="M428" s="242"/>
      <c r="N428" s="243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155</v>
      </c>
      <c r="AU428" s="17" t="s">
        <v>80</v>
      </c>
    </row>
    <row r="429" s="2" customFormat="1" ht="16.5" customHeight="1">
      <c r="A429" s="38"/>
      <c r="B429" s="39"/>
      <c r="C429" s="226" t="s">
        <v>579</v>
      </c>
      <c r="D429" s="226" t="s">
        <v>148</v>
      </c>
      <c r="E429" s="227" t="s">
        <v>580</v>
      </c>
      <c r="F429" s="228" t="s">
        <v>581</v>
      </c>
      <c r="G429" s="229" t="s">
        <v>572</v>
      </c>
      <c r="H429" s="230">
        <v>1</v>
      </c>
      <c r="I429" s="231"/>
      <c r="J429" s="232">
        <f>ROUND(I429*H429,2)</f>
        <v>0</v>
      </c>
      <c r="K429" s="228" t="s">
        <v>1</v>
      </c>
      <c r="L429" s="44"/>
      <c r="M429" s="233" t="s">
        <v>1</v>
      </c>
      <c r="N429" s="234" t="s">
        <v>38</v>
      </c>
      <c r="O429" s="91"/>
      <c r="P429" s="235">
        <f>O429*H429</f>
        <v>0</v>
      </c>
      <c r="Q429" s="235">
        <v>0</v>
      </c>
      <c r="R429" s="235">
        <f>Q429*H429</f>
        <v>0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573</v>
      </c>
      <c r="AT429" s="237" t="s">
        <v>148</v>
      </c>
      <c r="AU429" s="237" t="s">
        <v>80</v>
      </c>
      <c r="AY429" s="17" t="s">
        <v>145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80</v>
      </c>
      <c r="BK429" s="238">
        <f>ROUND(I429*H429,2)</f>
        <v>0</v>
      </c>
      <c r="BL429" s="17" t="s">
        <v>573</v>
      </c>
      <c r="BM429" s="237" t="s">
        <v>582</v>
      </c>
    </row>
    <row r="430" s="2" customFormat="1">
      <c r="A430" s="38"/>
      <c r="B430" s="39"/>
      <c r="C430" s="40"/>
      <c r="D430" s="239" t="s">
        <v>155</v>
      </c>
      <c r="E430" s="40"/>
      <c r="F430" s="240" t="s">
        <v>581</v>
      </c>
      <c r="G430" s="40"/>
      <c r="H430" s="40"/>
      <c r="I430" s="241"/>
      <c r="J430" s="40"/>
      <c r="K430" s="40"/>
      <c r="L430" s="44"/>
      <c r="M430" s="242"/>
      <c r="N430" s="243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155</v>
      </c>
      <c r="AU430" s="17" t="s">
        <v>80</v>
      </c>
    </row>
    <row r="431" s="2" customFormat="1">
      <c r="A431" s="38"/>
      <c r="B431" s="39"/>
      <c r="C431" s="40"/>
      <c r="D431" s="239" t="s">
        <v>583</v>
      </c>
      <c r="E431" s="40"/>
      <c r="F431" s="288" t="s">
        <v>584</v>
      </c>
      <c r="G431" s="40"/>
      <c r="H431" s="40"/>
      <c r="I431" s="241"/>
      <c r="J431" s="40"/>
      <c r="K431" s="40"/>
      <c r="L431" s="44"/>
      <c r="M431" s="242"/>
      <c r="N431" s="243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583</v>
      </c>
      <c r="AU431" s="17" t="s">
        <v>80</v>
      </c>
    </row>
    <row r="432" s="12" customFormat="1" ht="25.92" customHeight="1">
      <c r="A432" s="12"/>
      <c r="B432" s="210"/>
      <c r="C432" s="211"/>
      <c r="D432" s="212" t="s">
        <v>72</v>
      </c>
      <c r="E432" s="213" t="s">
        <v>585</v>
      </c>
      <c r="F432" s="213" t="s">
        <v>586</v>
      </c>
      <c r="G432" s="211"/>
      <c r="H432" s="211"/>
      <c r="I432" s="214"/>
      <c r="J432" s="215">
        <f>BK432</f>
        <v>0</v>
      </c>
      <c r="K432" s="211"/>
      <c r="L432" s="216"/>
      <c r="M432" s="217"/>
      <c r="N432" s="218"/>
      <c r="O432" s="218"/>
      <c r="P432" s="219">
        <f>P433+SUM(P434:P442)</f>
        <v>0</v>
      </c>
      <c r="Q432" s="218"/>
      <c r="R432" s="219">
        <f>R433+SUM(R434:R442)</f>
        <v>0</v>
      </c>
      <c r="S432" s="218"/>
      <c r="T432" s="220">
        <f>T433+SUM(T434:T442)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21" t="s">
        <v>481</v>
      </c>
      <c r="AT432" s="222" t="s">
        <v>72</v>
      </c>
      <c r="AU432" s="222" t="s">
        <v>73</v>
      </c>
      <c r="AY432" s="221" t="s">
        <v>145</v>
      </c>
      <c r="BK432" s="223">
        <f>BK433+SUM(BK434:BK442)</f>
        <v>0</v>
      </c>
    </row>
    <row r="433" s="2" customFormat="1" ht="16.5" customHeight="1">
      <c r="A433" s="38"/>
      <c r="B433" s="39"/>
      <c r="C433" s="226" t="s">
        <v>587</v>
      </c>
      <c r="D433" s="226" t="s">
        <v>148</v>
      </c>
      <c r="E433" s="227" t="s">
        <v>588</v>
      </c>
      <c r="F433" s="228" t="s">
        <v>589</v>
      </c>
      <c r="G433" s="229" t="s">
        <v>590</v>
      </c>
      <c r="H433" s="289"/>
      <c r="I433" s="231"/>
      <c r="J433" s="232">
        <f>ROUND(I433*H433,2)</f>
        <v>0</v>
      </c>
      <c r="K433" s="228" t="s">
        <v>152</v>
      </c>
      <c r="L433" s="44"/>
      <c r="M433" s="233" t="s">
        <v>1</v>
      </c>
      <c r="N433" s="234" t="s">
        <v>38</v>
      </c>
      <c r="O433" s="91"/>
      <c r="P433" s="235">
        <f>O433*H433</f>
        <v>0</v>
      </c>
      <c r="Q433" s="235">
        <v>0</v>
      </c>
      <c r="R433" s="235">
        <f>Q433*H433</f>
        <v>0</v>
      </c>
      <c r="S433" s="235">
        <v>0</v>
      </c>
      <c r="T433" s="23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7" t="s">
        <v>591</v>
      </c>
      <c r="AT433" s="237" t="s">
        <v>148</v>
      </c>
      <c r="AU433" s="237" t="s">
        <v>80</v>
      </c>
      <c r="AY433" s="17" t="s">
        <v>145</v>
      </c>
      <c r="BE433" s="238">
        <f>IF(N433="základní",J433,0)</f>
        <v>0</v>
      </c>
      <c r="BF433" s="238">
        <f>IF(N433="snížená",J433,0)</f>
        <v>0</v>
      </c>
      <c r="BG433" s="238">
        <f>IF(N433="zákl. přenesená",J433,0)</f>
        <v>0</v>
      </c>
      <c r="BH433" s="238">
        <f>IF(N433="sníž. přenesená",J433,0)</f>
        <v>0</v>
      </c>
      <c r="BI433" s="238">
        <f>IF(N433="nulová",J433,0)</f>
        <v>0</v>
      </c>
      <c r="BJ433" s="17" t="s">
        <v>80</v>
      </c>
      <c r="BK433" s="238">
        <f>ROUND(I433*H433,2)</f>
        <v>0</v>
      </c>
      <c r="BL433" s="17" t="s">
        <v>591</v>
      </c>
      <c r="BM433" s="237" t="s">
        <v>592</v>
      </c>
    </row>
    <row r="434" s="2" customFormat="1">
      <c r="A434" s="38"/>
      <c r="B434" s="39"/>
      <c r="C434" s="40"/>
      <c r="D434" s="239" t="s">
        <v>155</v>
      </c>
      <c r="E434" s="40"/>
      <c r="F434" s="240" t="s">
        <v>589</v>
      </c>
      <c r="G434" s="40"/>
      <c r="H434" s="40"/>
      <c r="I434" s="241"/>
      <c r="J434" s="40"/>
      <c r="K434" s="40"/>
      <c r="L434" s="44"/>
      <c r="M434" s="242"/>
      <c r="N434" s="243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155</v>
      </c>
      <c r="AU434" s="17" t="s">
        <v>80</v>
      </c>
    </row>
    <row r="435" s="2" customFormat="1">
      <c r="A435" s="38"/>
      <c r="B435" s="39"/>
      <c r="C435" s="40"/>
      <c r="D435" s="244" t="s">
        <v>157</v>
      </c>
      <c r="E435" s="40"/>
      <c r="F435" s="245" t="s">
        <v>593</v>
      </c>
      <c r="G435" s="40"/>
      <c r="H435" s="40"/>
      <c r="I435" s="241"/>
      <c r="J435" s="40"/>
      <c r="K435" s="40"/>
      <c r="L435" s="44"/>
      <c r="M435" s="242"/>
      <c r="N435" s="243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157</v>
      </c>
      <c r="AU435" s="17" t="s">
        <v>80</v>
      </c>
    </row>
    <row r="436" s="2" customFormat="1" ht="16.5" customHeight="1">
      <c r="A436" s="38"/>
      <c r="B436" s="39"/>
      <c r="C436" s="226" t="s">
        <v>594</v>
      </c>
      <c r="D436" s="226" t="s">
        <v>148</v>
      </c>
      <c r="E436" s="227" t="s">
        <v>595</v>
      </c>
      <c r="F436" s="228" t="s">
        <v>596</v>
      </c>
      <c r="G436" s="229" t="s">
        <v>590</v>
      </c>
      <c r="H436" s="289"/>
      <c r="I436" s="231"/>
      <c r="J436" s="232">
        <f>ROUND(I436*H436,2)</f>
        <v>0</v>
      </c>
      <c r="K436" s="228" t="s">
        <v>152</v>
      </c>
      <c r="L436" s="44"/>
      <c r="M436" s="233" t="s">
        <v>1</v>
      </c>
      <c r="N436" s="234" t="s">
        <v>38</v>
      </c>
      <c r="O436" s="91"/>
      <c r="P436" s="235">
        <f>O436*H436</f>
        <v>0</v>
      </c>
      <c r="Q436" s="235">
        <v>0</v>
      </c>
      <c r="R436" s="235">
        <f>Q436*H436</f>
        <v>0</v>
      </c>
      <c r="S436" s="235">
        <v>0</v>
      </c>
      <c r="T436" s="23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7" t="s">
        <v>591</v>
      </c>
      <c r="AT436" s="237" t="s">
        <v>148</v>
      </c>
      <c r="AU436" s="237" t="s">
        <v>80</v>
      </c>
      <c r="AY436" s="17" t="s">
        <v>145</v>
      </c>
      <c r="BE436" s="238">
        <f>IF(N436="základní",J436,0)</f>
        <v>0</v>
      </c>
      <c r="BF436" s="238">
        <f>IF(N436="snížená",J436,0)</f>
        <v>0</v>
      </c>
      <c r="BG436" s="238">
        <f>IF(N436="zákl. přenesená",J436,0)</f>
        <v>0</v>
      </c>
      <c r="BH436" s="238">
        <f>IF(N436="sníž. přenesená",J436,0)</f>
        <v>0</v>
      </c>
      <c r="BI436" s="238">
        <f>IF(N436="nulová",J436,0)</f>
        <v>0</v>
      </c>
      <c r="BJ436" s="17" t="s">
        <v>80</v>
      </c>
      <c r="BK436" s="238">
        <f>ROUND(I436*H436,2)</f>
        <v>0</v>
      </c>
      <c r="BL436" s="17" t="s">
        <v>591</v>
      </c>
      <c r="BM436" s="237" t="s">
        <v>597</v>
      </c>
    </row>
    <row r="437" s="2" customFormat="1">
      <c r="A437" s="38"/>
      <c r="B437" s="39"/>
      <c r="C437" s="40"/>
      <c r="D437" s="239" t="s">
        <v>155</v>
      </c>
      <c r="E437" s="40"/>
      <c r="F437" s="240" t="s">
        <v>596</v>
      </c>
      <c r="G437" s="40"/>
      <c r="H437" s="40"/>
      <c r="I437" s="241"/>
      <c r="J437" s="40"/>
      <c r="K437" s="40"/>
      <c r="L437" s="44"/>
      <c r="M437" s="242"/>
      <c r="N437" s="243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155</v>
      </c>
      <c r="AU437" s="17" t="s">
        <v>80</v>
      </c>
    </row>
    <row r="438" s="2" customFormat="1">
      <c r="A438" s="38"/>
      <c r="B438" s="39"/>
      <c r="C438" s="40"/>
      <c r="D438" s="244" t="s">
        <v>157</v>
      </c>
      <c r="E438" s="40"/>
      <c r="F438" s="245" t="s">
        <v>598</v>
      </c>
      <c r="G438" s="40"/>
      <c r="H438" s="40"/>
      <c r="I438" s="241"/>
      <c r="J438" s="40"/>
      <c r="K438" s="40"/>
      <c r="L438" s="44"/>
      <c r="M438" s="242"/>
      <c r="N438" s="243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157</v>
      </c>
      <c r="AU438" s="17" t="s">
        <v>80</v>
      </c>
    </row>
    <row r="439" s="2" customFormat="1" ht="16.5" customHeight="1">
      <c r="A439" s="38"/>
      <c r="B439" s="39"/>
      <c r="C439" s="226" t="s">
        <v>599</v>
      </c>
      <c r="D439" s="226" t="s">
        <v>148</v>
      </c>
      <c r="E439" s="227" t="s">
        <v>600</v>
      </c>
      <c r="F439" s="228" t="s">
        <v>601</v>
      </c>
      <c r="G439" s="229" t="s">
        <v>572</v>
      </c>
      <c r="H439" s="230">
        <v>1</v>
      </c>
      <c r="I439" s="231"/>
      <c r="J439" s="232">
        <f>ROUND(I439*H439,2)</f>
        <v>0</v>
      </c>
      <c r="K439" s="228" t="s">
        <v>1</v>
      </c>
      <c r="L439" s="44"/>
      <c r="M439" s="233" t="s">
        <v>1</v>
      </c>
      <c r="N439" s="234" t="s">
        <v>38</v>
      </c>
      <c r="O439" s="91"/>
      <c r="P439" s="235">
        <f>O439*H439</f>
        <v>0</v>
      </c>
      <c r="Q439" s="235">
        <v>0</v>
      </c>
      <c r="R439" s="235">
        <f>Q439*H439</f>
        <v>0</v>
      </c>
      <c r="S439" s="235">
        <v>0</v>
      </c>
      <c r="T439" s="236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7" t="s">
        <v>591</v>
      </c>
      <c r="AT439" s="237" t="s">
        <v>148</v>
      </c>
      <c r="AU439" s="237" t="s">
        <v>80</v>
      </c>
      <c r="AY439" s="17" t="s">
        <v>145</v>
      </c>
      <c r="BE439" s="238">
        <f>IF(N439="základní",J439,0)</f>
        <v>0</v>
      </c>
      <c r="BF439" s="238">
        <f>IF(N439="snížená",J439,0)</f>
        <v>0</v>
      </c>
      <c r="BG439" s="238">
        <f>IF(N439="zákl. přenesená",J439,0)</f>
        <v>0</v>
      </c>
      <c r="BH439" s="238">
        <f>IF(N439="sníž. přenesená",J439,0)</f>
        <v>0</v>
      </c>
      <c r="BI439" s="238">
        <f>IF(N439="nulová",J439,0)</f>
        <v>0</v>
      </c>
      <c r="BJ439" s="17" t="s">
        <v>80</v>
      </c>
      <c r="BK439" s="238">
        <f>ROUND(I439*H439,2)</f>
        <v>0</v>
      </c>
      <c r="BL439" s="17" t="s">
        <v>591</v>
      </c>
      <c r="BM439" s="237" t="s">
        <v>602</v>
      </c>
    </row>
    <row r="440" s="2" customFormat="1">
      <c r="A440" s="38"/>
      <c r="B440" s="39"/>
      <c r="C440" s="40"/>
      <c r="D440" s="239" t="s">
        <v>155</v>
      </c>
      <c r="E440" s="40"/>
      <c r="F440" s="240" t="s">
        <v>601</v>
      </c>
      <c r="G440" s="40"/>
      <c r="H440" s="40"/>
      <c r="I440" s="241"/>
      <c r="J440" s="40"/>
      <c r="K440" s="40"/>
      <c r="L440" s="44"/>
      <c r="M440" s="242"/>
      <c r="N440" s="243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155</v>
      </c>
      <c r="AU440" s="17" t="s">
        <v>80</v>
      </c>
    </row>
    <row r="441" s="2" customFormat="1">
      <c r="A441" s="38"/>
      <c r="B441" s="39"/>
      <c r="C441" s="40"/>
      <c r="D441" s="239" t="s">
        <v>583</v>
      </c>
      <c r="E441" s="40"/>
      <c r="F441" s="288" t="s">
        <v>603</v>
      </c>
      <c r="G441" s="40"/>
      <c r="H441" s="40"/>
      <c r="I441" s="241"/>
      <c r="J441" s="40"/>
      <c r="K441" s="40"/>
      <c r="L441" s="44"/>
      <c r="M441" s="242"/>
      <c r="N441" s="243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583</v>
      </c>
      <c r="AU441" s="17" t="s">
        <v>80</v>
      </c>
    </row>
    <row r="442" s="12" customFormat="1" ht="22.8" customHeight="1">
      <c r="A442" s="12"/>
      <c r="B442" s="210"/>
      <c r="C442" s="211"/>
      <c r="D442" s="212" t="s">
        <v>72</v>
      </c>
      <c r="E442" s="224" t="s">
        <v>604</v>
      </c>
      <c r="F442" s="224" t="s">
        <v>589</v>
      </c>
      <c r="G442" s="211"/>
      <c r="H442" s="211"/>
      <c r="I442" s="214"/>
      <c r="J442" s="225">
        <f>BK442</f>
        <v>0</v>
      </c>
      <c r="K442" s="211"/>
      <c r="L442" s="216"/>
      <c r="M442" s="217"/>
      <c r="N442" s="218"/>
      <c r="O442" s="218"/>
      <c r="P442" s="219">
        <f>SUM(P443:P450)</f>
        <v>0</v>
      </c>
      <c r="Q442" s="218"/>
      <c r="R442" s="219">
        <f>SUM(R443:R450)</f>
        <v>0</v>
      </c>
      <c r="S442" s="218"/>
      <c r="T442" s="220">
        <f>SUM(T443:T450)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21" t="s">
        <v>481</v>
      </c>
      <c r="AT442" s="222" t="s">
        <v>72</v>
      </c>
      <c r="AU442" s="222" t="s">
        <v>80</v>
      </c>
      <c r="AY442" s="221" t="s">
        <v>145</v>
      </c>
      <c r="BK442" s="223">
        <f>SUM(BK443:BK450)</f>
        <v>0</v>
      </c>
    </row>
    <row r="443" s="2" customFormat="1" ht="24.15" customHeight="1">
      <c r="A443" s="38"/>
      <c r="B443" s="39"/>
      <c r="C443" s="226" t="s">
        <v>605</v>
      </c>
      <c r="D443" s="226" t="s">
        <v>148</v>
      </c>
      <c r="E443" s="227" t="s">
        <v>606</v>
      </c>
      <c r="F443" s="228" t="s">
        <v>607</v>
      </c>
      <c r="G443" s="229" t="s">
        <v>572</v>
      </c>
      <c r="H443" s="230">
        <v>1</v>
      </c>
      <c r="I443" s="231"/>
      <c r="J443" s="232">
        <f>ROUND(I443*H443,2)</f>
        <v>0</v>
      </c>
      <c r="K443" s="228" t="s">
        <v>152</v>
      </c>
      <c r="L443" s="44"/>
      <c r="M443" s="233" t="s">
        <v>1</v>
      </c>
      <c r="N443" s="234" t="s">
        <v>38</v>
      </c>
      <c r="O443" s="91"/>
      <c r="P443" s="235">
        <f>O443*H443</f>
        <v>0</v>
      </c>
      <c r="Q443" s="235">
        <v>0</v>
      </c>
      <c r="R443" s="235">
        <f>Q443*H443</f>
        <v>0</v>
      </c>
      <c r="S443" s="235">
        <v>0</v>
      </c>
      <c r="T443" s="236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7" t="s">
        <v>591</v>
      </c>
      <c r="AT443" s="237" t="s">
        <v>148</v>
      </c>
      <c r="AU443" s="237" t="s">
        <v>82</v>
      </c>
      <c r="AY443" s="17" t="s">
        <v>145</v>
      </c>
      <c r="BE443" s="238">
        <f>IF(N443="základní",J443,0)</f>
        <v>0</v>
      </c>
      <c r="BF443" s="238">
        <f>IF(N443="snížená",J443,0)</f>
        <v>0</v>
      </c>
      <c r="BG443" s="238">
        <f>IF(N443="zákl. přenesená",J443,0)</f>
        <v>0</v>
      </c>
      <c r="BH443" s="238">
        <f>IF(N443="sníž. přenesená",J443,0)</f>
        <v>0</v>
      </c>
      <c r="BI443" s="238">
        <f>IF(N443="nulová",J443,0)</f>
        <v>0</v>
      </c>
      <c r="BJ443" s="17" t="s">
        <v>80</v>
      </c>
      <c r="BK443" s="238">
        <f>ROUND(I443*H443,2)</f>
        <v>0</v>
      </c>
      <c r="BL443" s="17" t="s">
        <v>591</v>
      </c>
      <c r="BM443" s="237" t="s">
        <v>608</v>
      </c>
    </row>
    <row r="444" s="2" customFormat="1">
      <c r="A444" s="38"/>
      <c r="B444" s="39"/>
      <c r="C444" s="40"/>
      <c r="D444" s="239" t="s">
        <v>155</v>
      </c>
      <c r="E444" s="40"/>
      <c r="F444" s="240" t="s">
        <v>607</v>
      </c>
      <c r="G444" s="40"/>
      <c r="H444" s="40"/>
      <c r="I444" s="241"/>
      <c r="J444" s="40"/>
      <c r="K444" s="40"/>
      <c r="L444" s="44"/>
      <c r="M444" s="242"/>
      <c r="N444" s="243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155</v>
      </c>
      <c r="AU444" s="17" t="s">
        <v>82</v>
      </c>
    </row>
    <row r="445" s="2" customFormat="1">
      <c r="A445" s="38"/>
      <c r="B445" s="39"/>
      <c r="C445" s="40"/>
      <c r="D445" s="244" t="s">
        <v>157</v>
      </c>
      <c r="E445" s="40"/>
      <c r="F445" s="245" t="s">
        <v>609</v>
      </c>
      <c r="G445" s="40"/>
      <c r="H445" s="40"/>
      <c r="I445" s="241"/>
      <c r="J445" s="40"/>
      <c r="K445" s="40"/>
      <c r="L445" s="44"/>
      <c r="M445" s="242"/>
      <c r="N445" s="243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157</v>
      </c>
      <c r="AU445" s="17" t="s">
        <v>82</v>
      </c>
    </row>
    <row r="446" s="2" customFormat="1">
      <c r="A446" s="38"/>
      <c r="B446" s="39"/>
      <c r="C446" s="40"/>
      <c r="D446" s="239" t="s">
        <v>583</v>
      </c>
      <c r="E446" s="40"/>
      <c r="F446" s="288" t="s">
        <v>610</v>
      </c>
      <c r="G446" s="40"/>
      <c r="H446" s="40"/>
      <c r="I446" s="241"/>
      <c r="J446" s="40"/>
      <c r="K446" s="40"/>
      <c r="L446" s="44"/>
      <c r="M446" s="242"/>
      <c r="N446" s="243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583</v>
      </c>
      <c r="AU446" s="17" t="s">
        <v>82</v>
      </c>
    </row>
    <row r="447" s="2" customFormat="1" ht="16.5" customHeight="1">
      <c r="A447" s="38"/>
      <c r="B447" s="39"/>
      <c r="C447" s="226" t="s">
        <v>611</v>
      </c>
      <c r="D447" s="226" t="s">
        <v>148</v>
      </c>
      <c r="E447" s="227" t="s">
        <v>612</v>
      </c>
      <c r="F447" s="228" t="s">
        <v>613</v>
      </c>
      <c r="G447" s="229" t="s">
        <v>614</v>
      </c>
      <c r="H447" s="230">
        <v>1</v>
      </c>
      <c r="I447" s="231"/>
      <c r="J447" s="232">
        <f>ROUND(I447*H447,2)</f>
        <v>0</v>
      </c>
      <c r="K447" s="228" t="s">
        <v>152</v>
      </c>
      <c r="L447" s="44"/>
      <c r="M447" s="233" t="s">
        <v>1</v>
      </c>
      <c r="N447" s="234" t="s">
        <v>38</v>
      </c>
      <c r="O447" s="91"/>
      <c r="P447" s="235">
        <f>O447*H447</f>
        <v>0</v>
      </c>
      <c r="Q447" s="235">
        <v>0</v>
      </c>
      <c r="R447" s="235">
        <f>Q447*H447</f>
        <v>0</v>
      </c>
      <c r="S447" s="235">
        <v>0</v>
      </c>
      <c r="T447" s="23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7" t="s">
        <v>591</v>
      </c>
      <c r="AT447" s="237" t="s">
        <v>148</v>
      </c>
      <c r="AU447" s="237" t="s">
        <v>82</v>
      </c>
      <c r="AY447" s="17" t="s">
        <v>145</v>
      </c>
      <c r="BE447" s="238">
        <f>IF(N447="základní",J447,0)</f>
        <v>0</v>
      </c>
      <c r="BF447" s="238">
        <f>IF(N447="snížená",J447,0)</f>
        <v>0</v>
      </c>
      <c r="BG447" s="238">
        <f>IF(N447="zákl. přenesená",J447,0)</f>
        <v>0</v>
      </c>
      <c r="BH447" s="238">
        <f>IF(N447="sníž. přenesená",J447,0)</f>
        <v>0</v>
      </c>
      <c r="BI447" s="238">
        <f>IF(N447="nulová",J447,0)</f>
        <v>0</v>
      </c>
      <c r="BJ447" s="17" t="s">
        <v>80</v>
      </c>
      <c r="BK447" s="238">
        <f>ROUND(I447*H447,2)</f>
        <v>0</v>
      </c>
      <c r="BL447" s="17" t="s">
        <v>591</v>
      </c>
      <c r="BM447" s="237" t="s">
        <v>615</v>
      </c>
    </row>
    <row r="448" s="2" customFormat="1">
      <c r="A448" s="38"/>
      <c r="B448" s="39"/>
      <c r="C448" s="40"/>
      <c r="D448" s="239" t="s">
        <v>155</v>
      </c>
      <c r="E448" s="40"/>
      <c r="F448" s="240" t="s">
        <v>613</v>
      </c>
      <c r="G448" s="40"/>
      <c r="H448" s="40"/>
      <c r="I448" s="241"/>
      <c r="J448" s="40"/>
      <c r="K448" s="40"/>
      <c r="L448" s="44"/>
      <c r="M448" s="242"/>
      <c r="N448" s="243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155</v>
      </c>
      <c r="AU448" s="17" t="s">
        <v>82</v>
      </c>
    </row>
    <row r="449" s="2" customFormat="1">
      <c r="A449" s="38"/>
      <c r="B449" s="39"/>
      <c r="C449" s="40"/>
      <c r="D449" s="244" t="s">
        <v>157</v>
      </c>
      <c r="E449" s="40"/>
      <c r="F449" s="245" t="s">
        <v>616</v>
      </c>
      <c r="G449" s="40"/>
      <c r="H449" s="40"/>
      <c r="I449" s="241"/>
      <c r="J449" s="40"/>
      <c r="K449" s="40"/>
      <c r="L449" s="44"/>
      <c r="M449" s="242"/>
      <c r="N449" s="243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157</v>
      </c>
      <c r="AU449" s="17" t="s">
        <v>82</v>
      </c>
    </row>
    <row r="450" s="2" customFormat="1">
      <c r="A450" s="38"/>
      <c r="B450" s="39"/>
      <c r="C450" s="40"/>
      <c r="D450" s="239" t="s">
        <v>583</v>
      </c>
      <c r="E450" s="40"/>
      <c r="F450" s="288" t="s">
        <v>617</v>
      </c>
      <c r="G450" s="40"/>
      <c r="H450" s="40"/>
      <c r="I450" s="241"/>
      <c r="J450" s="40"/>
      <c r="K450" s="40"/>
      <c r="L450" s="44"/>
      <c r="M450" s="290"/>
      <c r="N450" s="291"/>
      <c r="O450" s="292"/>
      <c r="P450" s="292"/>
      <c r="Q450" s="292"/>
      <c r="R450" s="292"/>
      <c r="S450" s="292"/>
      <c r="T450" s="293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583</v>
      </c>
      <c r="AU450" s="17" t="s">
        <v>82</v>
      </c>
    </row>
    <row r="451" s="2" customFormat="1" ht="6.96" customHeight="1">
      <c r="A451" s="38"/>
      <c r="B451" s="66"/>
      <c r="C451" s="67"/>
      <c r="D451" s="67"/>
      <c r="E451" s="67"/>
      <c r="F451" s="67"/>
      <c r="G451" s="67"/>
      <c r="H451" s="67"/>
      <c r="I451" s="67"/>
      <c r="J451" s="67"/>
      <c r="K451" s="67"/>
      <c r="L451" s="44"/>
      <c r="M451" s="38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</row>
  </sheetData>
  <sheetProtection sheet="1" autoFilter="0" formatColumns="0" formatRows="0" objects="1" scenarios="1" spinCount="100000" saltValue="Y54/Ts79HKqOYAJzQAtypV4W05/HFw6EE0MKxaDsD+d19+dc5h6QU6q4LwiIEZKZmTRMQzXAE687WiGVzrBtog==" hashValue="u3CSI2rSPPP9Q9SH/6/YPkDLh4ZrV6C/8tGVXrKj1tPA4Klf9Mc8lv4lU3LRRtkyStyysWVjgyeduO8PGWj0XA==" algorithmName="SHA-512" password="CC35"/>
  <autoFilter ref="C137:K4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hyperlinks>
    <hyperlink ref="F143" r:id="rId1" display="https://podminky.urs.cz/item/CS_URS_2022_01/111211101"/>
    <hyperlink ref="F149" r:id="rId2" display="https://podminky.urs.cz/item/CS_URS_2022_01/112101101"/>
    <hyperlink ref="F152" r:id="rId3" display="https://podminky.urs.cz/item/CS_URS_2022_01/112251101"/>
    <hyperlink ref="F155" r:id="rId4" display="https://podminky.urs.cz/item/CS_URS_2022_01/162301501"/>
    <hyperlink ref="F161" r:id="rId5" display="https://podminky.urs.cz/item/CS_URS_2022_01/162751117"/>
    <hyperlink ref="F170" r:id="rId6" display="https://podminky.urs.cz/item/CS_URS_2022_01/167151111"/>
    <hyperlink ref="F179" r:id="rId7" display="https://podminky.urs.cz/item/CS_URS_2022_01/174111101"/>
    <hyperlink ref="F190" r:id="rId8" display="https://podminky.urs.cz/item/CS_URS_2022_01/181111131"/>
    <hyperlink ref="F198" r:id="rId9" display="https://podminky.urs.cz/item/CS_URS_2022_01/181006112"/>
    <hyperlink ref="F204" r:id="rId10" display="https://podminky.urs.cz/item/CS_URS_2022_01/181006115"/>
    <hyperlink ref="F218" r:id="rId11" display="https://podminky.urs.cz/item/CS_URS_2022_01/181411121"/>
    <hyperlink ref="F231" r:id="rId12" display="https://podminky.urs.cz/item/CS_URS_2022_01/961022311"/>
    <hyperlink ref="F236" r:id="rId13" display="https://podminky.urs.cz/item/CS_URS_2022_01/966071711"/>
    <hyperlink ref="F239" r:id="rId14" display="https://podminky.urs.cz/item/CS_URS_2022_01/968062356"/>
    <hyperlink ref="F244" r:id="rId15" display="https://podminky.urs.cz/item/CS_URS_2022_01/968062374"/>
    <hyperlink ref="F248" r:id="rId16" display="https://podminky.urs.cz/item/CS_URS_2022_01/968062455"/>
    <hyperlink ref="F253" r:id="rId17" display="https://podminky.urs.cz/item/CS_URS_2022_01/962032631"/>
    <hyperlink ref="F258" r:id="rId18" display="https://podminky.urs.cz/item/CS_URS_2022_01/966052111"/>
    <hyperlink ref="F262" r:id="rId19" display="https://podminky.urs.cz/item/CS_URS_2022_01/966071822"/>
    <hyperlink ref="F267" r:id="rId20" display="https://podminky.urs.cz/item/CS_URS_2022_01/981011313"/>
    <hyperlink ref="F276" r:id="rId21" display="https://podminky.urs.cz/item/CS_URS_2022_01/997006002"/>
    <hyperlink ref="F279" r:id="rId22" display="https://podminky.urs.cz/item/CS_URS_2022_01/997006004"/>
    <hyperlink ref="F283" r:id="rId23" display="https://podminky.urs.cz/item/CS_URS_2022_01/997006512"/>
    <hyperlink ref="F286" r:id="rId24" display="https://podminky.urs.cz/item/CS_URS_2022_01/997006519"/>
    <hyperlink ref="F294" r:id="rId25" display="https://podminky.urs.cz/item/CS_URS_2022_01/997013603"/>
    <hyperlink ref="F298" r:id="rId26" display="https://podminky.urs.cz/item/CS_URS_2022_01/997013635"/>
    <hyperlink ref="F303" r:id="rId27" display="https://podminky.urs.cz/item/CS_URS_2022_01/997013804"/>
    <hyperlink ref="F307" r:id="rId28" display="https://podminky.urs.cz/item/CS_URS_2022_01/997013811"/>
    <hyperlink ref="F311" r:id="rId29" display="https://podminky.urs.cz/item/CS_URS_2022_01/997013814"/>
    <hyperlink ref="F315" r:id="rId30" display="https://podminky.urs.cz/item/CS_URS_2022_01/997013821"/>
    <hyperlink ref="F322" r:id="rId31" display="https://podminky.urs.cz/item/CS_URS_2022_01/725110811"/>
    <hyperlink ref="F325" r:id="rId32" display="https://podminky.urs.cz/item/CS_URS_2022_01/725210821"/>
    <hyperlink ref="F328" r:id="rId33" display="https://podminky.urs.cz/item/CS_URS_2022_01/725530811"/>
    <hyperlink ref="F332" r:id="rId34" display="https://podminky.urs.cz/item/CS_URS_2022_01/762331812"/>
    <hyperlink ref="F337" r:id="rId35" display="https://podminky.urs.cz/item/CS_URS_2022_01/762331813"/>
    <hyperlink ref="F345" r:id="rId36" display="https://podminky.urs.cz/item/CS_URS_2022_01/762341811"/>
    <hyperlink ref="F349" r:id="rId37" display="https://podminky.urs.cz/item/CS_URS_2022_01/762522812"/>
    <hyperlink ref="F353" r:id="rId38" display="https://podminky.urs.cz/item/CS_URS_2022_01/762811811"/>
    <hyperlink ref="F357" r:id="rId39" display="https://podminky.urs.cz/item/CS_URS_2022_01/762822820"/>
    <hyperlink ref="F365" r:id="rId40" display="https://podminky.urs.cz/item/CS_URS_2022_01/762841812"/>
    <hyperlink ref="F370" r:id="rId41" display="https://podminky.urs.cz/item/CS_URS_2022_01/764002801"/>
    <hyperlink ref="F374" r:id="rId42" display="https://podminky.urs.cz/item/CS_URS_2022_01/764002821"/>
    <hyperlink ref="F378" r:id="rId43" display="https://podminky.urs.cz/item/CS_URS_2022_01/764002881"/>
    <hyperlink ref="F383" r:id="rId44" display="https://podminky.urs.cz/item/CS_URS_2022_01/764004801"/>
    <hyperlink ref="F387" r:id="rId45" display="https://podminky.urs.cz/item/CS_URS_2022_01/764004861"/>
    <hyperlink ref="F392" r:id="rId46" display="https://podminky.urs.cz/item/CS_URS_2022_01/765131803"/>
    <hyperlink ref="F396" r:id="rId47" display="https://podminky.urs.cz/item/CS_URS_2022_01/765131823"/>
    <hyperlink ref="F403" r:id="rId48" display="https://podminky.urs.cz/item/CS_URS_2022_01/767893816"/>
    <hyperlink ref="F407" r:id="rId49" display="https://podminky.urs.cz/item/CS_URS_2022_01/775521810"/>
    <hyperlink ref="F412" r:id="rId50" display="https://podminky.urs.cz/item/CS_URS_2022_01/776201812"/>
    <hyperlink ref="F417" r:id="rId51" display="https://podminky.urs.cz/item/CS_URS_2022_01/787600801"/>
    <hyperlink ref="F421" r:id="rId52" display="https://podminky.urs.cz/item/CS_URS_2022_01/787600802"/>
    <hyperlink ref="F435" r:id="rId53" display="https://podminky.urs.cz/item/CS_URS_2022_01/030001000"/>
    <hyperlink ref="F438" r:id="rId54" display="https://podminky.urs.cz/item/CS_URS_2022_01/062002000"/>
    <hyperlink ref="F445" r:id="rId55" display="https://podminky.urs.cz/item/CS_URS_2022_01/034203000"/>
    <hyperlink ref="F449" r:id="rId56" display="https://podminky.urs.cz/item/CS_URS_2022_01/03510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Hradecko demolice</v>
      </c>
      <c r="F7" s="150"/>
      <c r="G7" s="150"/>
      <c r="H7" s="150"/>
      <c r="L7" s="20"/>
    </row>
    <row r="8" s="1" customFormat="1" ht="12" customHeight="1">
      <c r="B8" s="20"/>
      <c r="D8" s="150" t="s">
        <v>101</v>
      </c>
      <c r="L8" s="20"/>
    </row>
    <row r="9" s="2" customFormat="1" ht="16.5" customHeight="1">
      <c r="A9" s="38"/>
      <c r="B9" s="44"/>
      <c r="C9" s="38"/>
      <c r="D9" s="38"/>
      <c r="E9" s="151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618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105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106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ROUND((SUM(BE137:BE514)),  2)</f>
        <v>0</v>
      </c>
      <c r="G35" s="38"/>
      <c r="H35" s="38"/>
      <c r="I35" s="164">
        <v>0.20999999999999999</v>
      </c>
      <c r="J35" s="163">
        <f>ROUND(((SUM(BE137:BE514))*I35),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ROUND((SUM(BF137:BF514)),  2)</f>
        <v>0</v>
      </c>
      <c r="G36" s="38"/>
      <c r="H36" s="38"/>
      <c r="I36" s="164">
        <v>0.14999999999999999</v>
      </c>
      <c r="J36" s="163">
        <f>ROUND(((SUM(BF137:BF514))*I36),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ROUND((SUM(BG137:BG514)),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ROUND((SUM(BH137:BH514)),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ROUND((SUM(BI137:BI514)),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Hradecko demolice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011 - Václavice st. I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 s.o. OŘ. Hradec Králové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>FRAM Consult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J137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s="9" customFormat="1" ht="24.96" customHeight="1">
      <c r="A99" s="9"/>
      <c r="B99" s="188"/>
      <c r="C99" s="189"/>
      <c r="D99" s="190" t="s">
        <v>112</v>
      </c>
      <c r="E99" s="191"/>
      <c r="F99" s="191"/>
      <c r="G99" s="191"/>
      <c r="H99" s="191"/>
      <c r="I99" s="191"/>
      <c r="J99" s="192">
        <f>J138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113</v>
      </c>
      <c r="E100" s="196"/>
      <c r="F100" s="196"/>
      <c r="G100" s="196"/>
      <c r="H100" s="196"/>
      <c r="I100" s="196"/>
      <c r="J100" s="197">
        <f>J139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115</v>
      </c>
      <c r="E101" s="196"/>
      <c r="F101" s="196"/>
      <c r="G101" s="196"/>
      <c r="H101" s="196"/>
      <c r="I101" s="196"/>
      <c r="J101" s="197">
        <f>J227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116</v>
      </c>
      <c r="E102" s="196"/>
      <c r="F102" s="196"/>
      <c r="G102" s="196"/>
      <c r="H102" s="196"/>
      <c r="I102" s="196"/>
      <c r="J102" s="197">
        <f>J292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117</v>
      </c>
      <c r="E103" s="196"/>
      <c r="F103" s="196"/>
      <c r="G103" s="196"/>
      <c r="H103" s="196"/>
      <c r="I103" s="196"/>
      <c r="J103" s="197">
        <f>J307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118</v>
      </c>
      <c r="E104" s="191"/>
      <c r="F104" s="191"/>
      <c r="G104" s="191"/>
      <c r="H104" s="191"/>
      <c r="I104" s="191"/>
      <c r="J104" s="192">
        <f>J351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119</v>
      </c>
      <c r="E105" s="196"/>
      <c r="F105" s="196"/>
      <c r="G105" s="196"/>
      <c r="H105" s="196"/>
      <c r="I105" s="196"/>
      <c r="J105" s="197">
        <f>J352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619</v>
      </c>
      <c r="E106" s="196"/>
      <c r="F106" s="196"/>
      <c r="G106" s="196"/>
      <c r="H106" s="196"/>
      <c r="I106" s="196"/>
      <c r="J106" s="197">
        <f>J356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120</v>
      </c>
      <c r="E107" s="196"/>
      <c r="F107" s="196"/>
      <c r="G107" s="196"/>
      <c r="H107" s="196"/>
      <c r="I107" s="196"/>
      <c r="J107" s="197">
        <f>J394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121</v>
      </c>
      <c r="E108" s="196"/>
      <c r="F108" s="196"/>
      <c r="G108" s="196"/>
      <c r="H108" s="196"/>
      <c r="I108" s="196"/>
      <c r="J108" s="197">
        <f>J421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122</v>
      </c>
      <c r="E109" s="196"/>
      <c r="F109" s="196"/>
      <c r="G109" s="196"/>
      <c r="H109" s="196"/>
      <c r="I109" s="196"/>
      <c r="J109" s="197">
        <f>J462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620</v>
      </c>
      <c r="E110" s="196"/>
      <c r="F110" s="196"/>
      <c r="G110" s="196"/>
      <c r="H110" s="196"/>
      <c r="I110" s="196"/>
      <c r="J110" s="197">
        <f>J474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125</v>
      </c>
      <c r="E111" s="196"/>
      <c r="F111" s="196"/>
      <c r="G111" s="196"/>
      <c r="H111" s="196"/>
      <c r="I111" s="196"/>
      <c r="J111" s="197">
        <f>J480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126</v>
      </c>
      <c r="E112" s="196"/>
      <c r="F112" s="196"/>
      <c r="G112" s="196"/>
      <c r="H112" s="196"/>
      <c r="I112" s="196"/>
      <c r="J112" s="197">
        <f>J485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8"/>
      <c r="C113" s="189"/>
      <c r="D113" s="190" t="s">
        <v>127</v>
      </c>
      <c r="E113" s="191"/>
      <c r="F113" s="191"/>
      <c r="G113" s="191"/>
      <c r="H113" s="191"/>
      <c r="I113" s="191"/>
      <c r="J113" s="192">
        <f>J495</f>
        <v>0</v>
      </c>
      <c r="K113" s="189"/>
      <c r="L113" s="19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88"/>
      <c r="C114" s="189"/>
      <c r="D114" s="190" t="s">
        <v>128</v>
      </c>
      <c r="E114" s="191"/>
      <c r="F114" s="191"/>
      <c r="G114" s="191"/>
      <c r="H114" s="191"/>
      <c r="I114" s="191"/>
      <c r="J114" s="192">
        <f>J506</f>
        <v>0</v>
      </c>
      <c r="K114" s="189"/>
      <c r="L114" s="193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94"/>
      <c r="C115" s="133"/>
      <c r="D115" s="195" t="s">
        <v>129</v>
      </c>
      <c r="E115" s="196"/>
      <c r="F115" s="196"/>
      <c r="G115" s="196"/>
      <c r="H115" s="196"/>
      <c r="I115" s="196"/>
      <c r="J115" s="197">
        <f>J510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130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83" t="str">
        <f>E7</f>
        <v>Hradecko demolice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" customFormat="1" ht="12" customHeight="1">
      <c r="B126" s="21"/>
      <c r="C126" s="32" t="s">
        <v>101</v>
      </c>
      <c r="D126" s="22"/>
      <c r="E126" s="22"/>
      <c r="F126" s="22"/>
      <c r="G126" s="22"/>
      <c r="H126" s="22"/>
      <c r="I126" s="22"/>
      <c r="J126" s="22"/>
      <c r="K126" s="22"/>
      <c r="L126" s="20"/>
    </row>
    <row r="127" s="2" customFormat="1" ht="16.5" customHeight="1">
      <c r="A127" s="38"/>
      <c r="B127" s="39"/>
      <c r="C127" s="40"/>
      <c r="D127" s="40"/>
      <c r="E127" s="183" t="s">
        <v>102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103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E11</f>
        <v>011 - Václavice st. I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F14</f>
        <v xml:space="preserve"> </v>
      </c>
      <c r="G131" s="40"/>
      <c r="H131" s="40"/>
      <c r="I131" s="32" t="s">
        <v>22</v>
      </c>
      <c r="J131" s="79" t="str">
        <f>IF(J14="","",J14)</f>
        <v>7. 6. 2022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E17</f>
        <v>SŽ s.o. OŘ. Hradec Králové</v>
      </c>
      <c r="G133" s="40"/>
      <c r="H133" s="40"/>
      <c r="I133" s="32" t="s">
        <v>29</v>
      </c>
      <c r="J133" s="36" t="str">
        <f>E23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27</v>
      </c>
      <c r="D134" s="40"/>
      <c r="E134" s="40"/>
      <c r="F134" s="27" t="str">
        <f>IF(E20="","",E20)</f>
        <v>Vyplň údaj</v>
      </c>
      <c r="G134" s="40"/>
      <c r="H134" s="40"/>
      <c r="I134" s="32" t="s">
        <v>31</v>
      </c>
      <c r="J134" s="36" t="str">
        <f>E26</f>
        <v>FRAM Consult a.s.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99"/>
      <c r="B136" s="200"/>
      <c r="C136" s="201" t="s">
        <v>131</v>
      </c>
      <c r="D136" s="202" t="s">
        <v>58</v>
      </c>
      <c r="E136" s="202" t="s">
        <v>54</v>
      </c>
      <c r="F136" s="202" t="s">
        <v>55</v>
      </c>
      <c r="G136" s="202" t="s">
        <v>132</v>
      </c>
      <c r="H136" s="202" t="s">
        <v>133</v>
      </c>
      <c r="I136" s="202" t="s">
        <v>134</v>
      </c>
      <c r="J136" s="202" t="s">
        <v>109</v>
      </c>
      <c r="K136" s="203" t="s">
        <v>135</v>
      </c>
      <c r="L136" s="204"/>
      <c r="M136" s="100" t="s">
        <v>1</v>
      </c>
      <c r="N136" s="101" t="s">
        <v>37</v>
      </c>
      <c r="O136" s="101" t="s">
        <v>136</v>
      </c>
      <c r="P136" s="101" t="s">
        <v>137</v>
      </c>
      <c r="Q136" s="101" t="s">
        <v>138</v>
      </c>
      <c r="R136" s="101" t="s">
        <v>139</v>
      </c>
      <c r="S136" s="101" t="s">
        <v>140</v>
      </c>
      <c r="T136" s="102" t="s">
        <v>141</v>
      </c>
      <c r="U136" s="199"/>
      <c r="V136" s="199"/>
      <c r="W136" s="199"/>
      <c r="X136" s="199"/>
      <c r="Y136" s="199"/>
      <c r="Z136" s="199"/>
      <c r="AA136" s="199"/>
      <c r="AB136" s="199"/>
      <c r="AC136" s="199"/>
      <c r="AD136" s="199"/>
      <c r="AE136" s="199"/>
    </row>
    <row r="137" s="2" customFormat="1" ht="22.8" customHeight="1">
      <c r="A137" s="38"/>
      <c r="B137" s="39"/>
      <c r="C137" s="107" t="s">
        <v>142</v>
      </c>
      <c r="D137" s="40"/>
      <c r="E137" s="40"/>
      <c r="F137" s="40"/>
      <c r="G137" s="40"/>
      <c r="H137" s="40"/>
      <c r="I137" s="40"/>
      <c r="J137" s="205">
        <f>BK137</f>
        <v>0</v>
      </c>
      <c r="K137" s="40"/>
      <c r="L137" s="44"/>
      <c r="M137" s="103"/>
      <c r="N137" s="206"/>
      <c r="O137" s="104"/>
      <c r="P137" s="207">
        <f>P138+P351+P495+P506</f>
        <v>0</v>
      </c>
      <c r="Q137" s="104"/>
      <c r="R137" s="207">
        <f>R138+R351+R495+R506</f>
        <v>164.35273810000001</v>
      </c>
      <c r="S137" s="104"/>
      <c r="T137" s="208">
        <f>T138+T351+T495+T506</f>
        <v>252.15604960000002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72</v>
      </c>
      <c r="AU137" s="17" t="s">
        <v>111</v>
      </c>
      <c r="BK137" s="209">
        <f>BK138+BK351+BK495+BK506</f>
        <v>0</v>
      </c>
    </row>
    <row r="138" s="12" customFormat="1" ht="25.92" customHeight="1">
      <c r="A138" s="12"/>
      <c r="B138" s="210"/>
      <c r="C138" s="211"/>
      <c r="D138" s="212" t="s">
        <v>72</v>
      </c>
      <c r="E138" s="213" t="s">
        <v>143</v>
      </c>
      <c r="F138" s="213" t="s">
        <v>144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P139+P227+P292+P307</f>
        <v>0</v>
      </c>
      <c r="Q138" s="218"/>
      <c r="R138" s="219">
        <f>R139+R227+R292+R307</f>
        <v>164.34226770000001</v>
      </c>
      <c r="S138" s="218"/>
      <c r="T138" s="220">
        <f>T139+T227+T292+T307</f>
        <v>245.19487000000001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72</v>
      </c>
      <c r="AU138" s="222" t="s">
        <v>73</v>
      </c>
      <c r="AY138" s="221" t="s">
        <v>145</v>
      </c>
      <c r="BK138" s="223">
        <f>BK139+BK227+BK292+BK307</f>
        <v>0</v>
      </c>
    </row>
    <row r="139" s="12" customFormat="1" ht="22.8" customHeight="1">
      <c r="A139" s="12"/>
      <c r="B139" s="210"/>
      <c r="C139" s="211"/>
      <c r="D139" s="212" t="s">
        <v>72</v>
      </c>
      <c r="E139" s="224" t="s">
        <v>80</v>
      </c>
      <c r="F139" s="224" t="s">
        <v>146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SUM(P140:P226)</f>
        <v>0</v>
      </c>
      <c r="Q139" s="218"/>
      <c r="R139" s="219">
        <f>SUM(R140:R226)</f>
        <v>164.3370592</v>
      </c>
      <c r="S139" s="218"/>
      <c r="T139" s="220">
        <f>SUM(T140:T226)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72</v>
      </c>
      <c r="AU139" s="222" t="s">
        <v>80</v>
      </c>
      <c r="AY139" s="221" t="s">
        <v>145</v>
      </c>
      <c r="BK139" s="223">
        <f>SUM(BK140:BK226)</f>
        <v>0</v>
      </c>
    </row>
    <row r="140" s="2" customFormat="1" ht="33" customHeight="1">
      <c r="A140" s="38"/>
      <c r="B140" s="39"/>
      <c r="C140" s="226" t="s">
        <v>80</v>
      </c>
      <c r="D140" s="226" t="s">
        <v>148</v>
      </c>
      <c r="E140" s="227" t="s">
        <v>149</v>
      </c>
      <c r="F140" s="228" t="s">
        <v>150</v>
      </c>
      <c r="G140" s="229" t="s">
        <v>151</v>
      </c>
      <c r="H140" s="230">
        <v>348.58999999999997</v>
      </c>
      <c r="I140" s="231"/>
      <c r="J140" s="232">
        <f>ROUND(I140*H140,2)</f>
        <v>0</v>
      </c>
      <c r="K140" s="228" t="s">
        <v>152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153</v>
      </c>
      <c r="AT140" s="237" t="s">
        <v>148</v>
      </c>
      <c r="AU140" s="237" t="s">
        <v>82</v>
      </c>
      <c r="AY140" s="17" t="s">
        <v>145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80</v>
      </c>
      <c r="BK140" s="238">
        <f>ROUND(I140*H140,2)</f>
        <v>0</v>
      </c>
      <c r="BL140" s="17" t="s">
        <v>153</v>
      </c>
      <c r="BM140" s="237" t="s">
        <v>621</v>
      </c>
    </row>
    <row r="141" s="2" customFormat="1">
      <c r="A141" s="38"/>
      <c r="B141" s="39"/>
      <c r="C141" s="40"/>
      <c r="D141" s="239" t="s">
        <v>155</v>
      </c>
      <c r="E141" s="40"/>
      <c r="F141" s="240" t="s">
        <v>156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155</v>
      </c>
      <c r="AU141" s="17" t="s">
        <v>82</v>
      </c>
    </row>
    <row r="142" s="2" customFormat="1">
      <c r="A142" s="38"/>
      <c r="B142" s="39"/>
      <c r="C142" s="40"/>
      <c r="D142" s="244" t="s">
        <v>157</v>
      </c>
      <c r="E142" s="40"/>
      <c r="F142" s="245" t="s">
        <v>158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82</v>
      </c>
    </row>
    <row r="143" s="15" customFormat="1">
      <c r="A143" s="15"/>
      <c r="B143" s="268"/>
      <c r="C143" s="269"/>
      <c r="D143" s="239" t="s">
        <v>159</v>
      </c>
      <c r="E143" s="270" t="s">
        <v>1</v>
      </c>
      <c r="F143" s="271" t="s">
        <v>622</v>
      </c>
      <c r="G143" s="269"/>
      <c r="H143" s="270" t="s">
        <v>1</v>
      </c>
      <c r="I143" s="272"/>
      <c r="J143" s="269"/>
      <c r="K143" s="269"/>
      <c r="L143" s="273"/>
      <c r="M143" s="274"/>
      <c r="N143" s="275"/>
      <c r="O143" s="275"/>
      <c r="P143" s="275"/>
      <c r="Q143" s="275"/>
      <c r="R143" s="275"/>
      <c r="S143" s="275"/>
      <c r="T143" s="27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7" t="s">
        <v>159</v>
      </c>
      <c r="AU143" s="277" t="s">
        <v>82</v>
      </c>
      <c r="AV143" s="15" t="s">
        <v>80</v>
      </c>
      <c r="AW143" s="15" t="s">
        <v>30</v>
      </c>
      <c r="AX143" s="15" t="s">
        <v>73</v>
      </c>
      <c r="AY143" s="277" t="s">
        <v>145</v>
      </c>
    </row>
    <row r="144" s="13" customFormat="1">
      <c r="A144" s="13"/>
      <c r="B144" s="246"/>
      <c r="C144" s="247"/>
      <c r="D144" s="239" t="s">
        <v>159</v>
      </c>
      <c r="E144" s="248" t="s">
        <v>1</v>
      </c>
      <c r="F144" s="249" t="s">
        <v>623</v>
      </c>
      <c r="G144" s="247"/>
      <c r="H144" s="250">
        <v>400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159</v>
      </c>
      <c r="AU144" s="256" t="s">
        <v>82</v>
      </c>
      <c r="AV144" s="13" t="s">
        <v>82</v>
      </c>
      <c r="AW144" s="13" t="s">
        <v>30</v>
      </c>
      <c r="AX144" s="13" t="s">
        <v>73</v>
      </c>
      <c r="AY144" s="256" t="s">
        <v>145</v>
      </c>
    </row>
    <row r="145" s="15" customFormat="1">
      <c r="A145" s="15"/>
      <c r="B145" s="268"/>
      <c r="C145" s="269"/>
      <c r="D145" s="239" t="s">
        <v>159</v>
      </c>
      <c r="E145" s="270" t="s">
        <v>1</v>
      </c>
      <c r="F145" s="271" t="s">
        <v>624</v>
      </c>
      <c r="G145" s="269"/>
      <c r="H145" s="270" t="s">
        <v>1</v>
      </c>
      <c r="I145" s="272"/>
      <c r="J145" s="269"/>
      <c r="K145" s="269"/>
      <c r="L145" s="273"/>
      <c r="M145" s="274"/>
      <c r="N145" s="275"/>
      <c r="O145" s="275"/>
      <c r="P145" s="275"/>
      <c r="Q145" s="275"/>
      <c r="R145" s="275"/>
      <c r="S145" s="275"/>
      <c r="T145" s="27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7" t="s">
        <v>159</v>
      </c>
      <c r="AU145" s="277" t="s">
        <v>82</v>
      </c>
      <c r="AV145" s="15" t="s">
        <v>80</v>
      </c>
      <c r="AW145" s="15" t="s">
        <v>30</v>
      </c>
      <c r="AX145" s="15" t="s">
        <v>73</v>
      </c>
      <c r="AY145" s="277" t="s">
        <v>145</v>
      </c>
    </row>
    <row r="146" s="13" customFormat="1">
      <c r="A146" s="13"/>
      <c r="B146" s="246"/>
      <c r="C146" s="247"/>
      <c r="D146" s="239" t="s">
        <v>159</v>
      </c>
      <c r="E146" s="248" t="s">
        <v>1</v>
      </c>
      <c r="F146" s="249" t="s">
        <v>625</v>
      </c>
      <c r="G146" s="247"/>
      <c r="H146" s="250">
        <v>-51.409999999999997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159</v>
      </c>
      <c r="AU146" s="256" t="s">
        <v>82</v>
      </c>
      <c r="AV146" s="13" t="s">
        <v>82</v>
      </c>
      <c r="AW146" s="13" t="s">
        <v>30</v>
      </c>
      <c r="AX146" s="13" t="s">
        <v>73</v>
      </c>
      <c r="AY146" s="256" t="s">
        <v>145</v>
      </c>
    </row>
    <row r="147" s="14" customFormat="1">
      <c r="A147" s="14"/>
      <c r="B147" s="257"/>
      <c r="C147" s="258"/>
      <c r="D147" s="239" t="s">
        <v>159</v>
      </c>
      <c r="E147" s="259" t="s">
        <v>1</v>
      </c>
      <c r="F147" s="260" t="s">
        <v>162</v>
      </c>
      <c r="G147" s="258"/>
      <c r="H147" s="261">
        <v>348.58999999999997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159</v>
      </c>
      <c r="AU147" s="267" t="s">
        <v>82</v>
      </c>
      <c r="AV147" s="14" t="s">
        <v>153</v>
      </c>
      <c r="AW147" s="14" t="s">
        <v>30</v>
      </c>
      <c r="AX147" s="14" t="s">
        <v>80</v>
      </c>
      <c r="AY147" s="267" t="s">
        <v>145</v>
      </c>
    </row>
    <row r="148" s="2" customFormat="1" ht="24.15" customHeight="1">
      <c r="A148" s="38"/>
      <c r="B148" s="39"/>
      <c r="C148" s="226" t="s">
        <v>153</v>
      </c>
      <c r="D148" s="226" t="s">
        <v>148</v>
      </c>
      <c r="E148" s="227" t="s">
        <v>177</v>
      </c>
      <c r="F148" s="228" t="s">
        <v>178</v>
      </c>
      <c r="G148" s="229" t="s">
        <v>151</v>
      </c>
      <c r="H148" s="230">
        <v>348.58999999999997</v>
      </c>
      <c r="I148" s="231"/>
      <c r="J148" s="232">
        <f>ROUND(I148*H148,2)</f>
        <v>0</v>
      </c>
      <c r="K148" s="228" t="s">
        <v>152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153</v>
      </c>
      <c r="AT148" s="237" t="s">
        <v>148</v>
      </c>
      <c r="AU148" s="237" t="s">
        <v>82</v>
      </c>
      <c r="AY148" s="17" t="s">
        <v>145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153</v>
      </c>
      <c r="BM148" s="237" t="s">
        <v>626</v>
      </c>
    </row>
    <row r="149" s="2" customFormat="1">
      <c r="A149" s="38"/>
      <c r="B149" s="39"/>
      <c r="C149" s="40"/>
      <c r="D149" s="239" t="s">
        <v>155</v>
      </c>
      <c r="E149" s="40"/>
      <c r="F149" s="240" t="s">
        <v>180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155</v>
      </c>
      <c r="AU149" s="17" t="s">
        <v>82</v>
      </c>
    </row>
    <row r="150" s="2" customFormat="1">
      <c r="A150" s="38"/>
      <c r="B150" s="39"/>
      <c r="C150" s="40"/>
      <c r="D150" s="244" t="s">
        <v>157</v>
      </c>
      <c r="E150" s="40"/>
      <c r="F150" s="245" t="s">
        <v>181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82</v>
      </c>
    </row>
    <row r="151" s="15" customFormat="1">
      <c r="A151" s="15"/>
      <c r="B151" s="268"/>
      <c r="C151" s="269"/>
      <c r="D151" s="239" t="s">
        <v>159</v>
      </c>
      <c r="E151" s="270" t="s">
        <v>1</v>
      </c>
      <c r="F151" s="271" t="s">
        <v>622</v>
      </c>
      <c r="G151" s="269"/>
      <c r="H151" s="270" t="s">
        <v>1</v>
      </c>
      <c r="I151" s="272"/>
      <c r="J151" s="269"/>
      <c r="K151" s="269"/>
      <c r="L151" s="273"/>
      <c r="M151" s="274"/>
      <c r="N151" s="275"/>
      <c r="O151" s="275"/>
      <c r="P151" s="275"/>
      <c r="Q151" s="275"/>
      <c r="R151" s="275"/>
      <c r="S151" s="275"/>
      <c r="T151" s="27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7" t="s">
        <v>159</v>
      </c>
      <c r="AU151" s="277" t="s">
        <v>82</v>
      </c>
      <c r="AV151" s="15" t="s">
        <v>80</v>
      </c>
      <c r="AW151" s="15" t="s">
        <v>30</v>
      </c>
      <c r="AX151" s="15" t="s">
        <v>73</v>
      </c>
      <c r="AY151" s="277" t="s">
        <v>145</v>
      </c>
    </row>
    <row r="152" s="13" customFormat="1">
      <c r="A152" s="13"/>
      <c r="B152" s="246"/>
      <c r="C152" s="247"/>
      <c r="D152" s="239" t="s">
        <v>159</v>
      </c>
      <c r="E152" s="248" t="s">
        <v>1</v>
      </c>
      <c r="F152" s="249" t="s">
        <v>623</v>
      </c>
      <c r="G152" s="247"/>
      <c r="H152" s="250">
        <v>400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159</v>
      </c>
      <c r="AU152" s="256" t="s">
        <v>82</v>
      </c>
      <c r="AV152" s="13" t="s">
        <v>82</v>
      </c>
      <c r="AW152" s="13" t="s">
        <v>30</v>
      </c>
      <c r="AX152" s="13" t="s">
        <v>73</v>
      </c>
      <c r="AY152" s="256" t="s">
        <v>145</v>
      </c>
    </row>
    <row r="153" s="15" customFormat="1">
      <c r="A153" s="15"/>
      <c r="B153" s="268"/>
      <c r="C153" s="269"/>
      <c r="D153" s="239" t="s">
        <v>159</v>
      </c>
      <c r="E153" s="270" t="s">
        <v>1</v>
      </c>
      <c r="F153" s="271" t="s">
        <v>624</v>
      </c>
      <c r="G153" s="269"/>
      <c r="H153" s="270" t="s">
        <v>1</v>
      </c>
      <c r="I153" s="272"/>
      <c r="J153" s="269"/>
      <c r="K153" s="269"/>
      <c r="L153" s="273"/>
      <c r="M153" s="274"/>
      <c r="N153" s="275"/>
      <c r="O153" s="275"/>
      <c r="P153" s="275"/>
      <c r="Q153" s="275"/>
      <c r="R153" s="275"/>
      <c r="S153" s="275"/>
      <c r="T153" s="27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7" t="s">
        <v>159</v>
      </c>
      <c r="AU153" s="277" t="s">
        <v>82</v>
      </c>
      <c r="AV153" s="15" t="s">
        <v>80</v>
      </c>
      <c r="AW153" s="15" t="s">
        <v>30</v>
      </c>
      <c r="AX153" s="15" t="s">
        <v>73</v>
      </c>
      <c r="AY153" s="277" t="s">
        <v>145</v>
      </c>
    </row>
    <row r="154" s="13" customFormat="1">
      <c r="A154" s="13"/>
      <c r="B154" s="246"/>
      <c r="C154" s="247"/>
      <c r="D154" s="239" t="s">
        <v>159</v>
      </c>
      <c r="E154" s="248" t="s">
        <v>1</v>
      </c>
      <c r="F154" s="249" t="s">
        <v>625</v>
      </c>
      <c r="G154" s="247"/>
      <c r="H154" s="250">
        <v>-51.409999999999997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159</v>
      </c>
      <c r="AU154" s="256" t="s">
        <v>82</v>
      </c>
      <c r="AV154" s="13" t="s">
        <v>82</v>
      </c>
      <c r="AW154" s="13" t="s">
        <v>30</v>
      </c>
      <c r="AX154" s="13" t="s">
        <v>73</v>
      </c>
      <c r="AY154" s="256" t="s">
        <v>145</v>
      </c>
    </row>
    <row r="155" s="14" customFormat="1">
      <c r="A155" s="14"/>
      <c r="B155" s="257"/>
      <c r="C155" s="258"/>
      <c r="D155" s="239" t="s">
        <v>159</v>
      </c>
      <c r="E155" s="259" t="s">
        <v>1</v>
      </c>
      <c r="F155" s="260" t="s">
        <v>162</v>
      </c>
      <c r="G155" s="258"/>
      <c r="H155" s="261">
        <v>348.58999999999997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159</v>
      </c>
      <c r="AU155" s="267" t="s">
        <v>82</v>
      </c>
      <c r="AV155" s="14" t="s">
        <v>153</v>
      </c>
      <c r="AW155" s="14" t="s">
        <v>30</v>
      </c>
      <c r="AX155" s="14" t="s">
        <v>80</v>
      </c>
      <c r="AY155" s="267" t="s">
        <v>145</v>
      </c>
    </row>
    <row r="156" s="2" customFormat="1" ht="33" customHeight="1">
      <c r="A156" s="38"/>
      <c r="B156" s="39"/>
      <c r="C156" s="226" t="s">
        <v>82</v>
      </c>
      <c r="D156" s="226" t="s">
        <v>148</v>
      </c>
      <c r="E156" s="227" t="s">
        <v>627</v>
      </c>
      <c r="F156" s="228" t="s">
        <v>628</v>
      </c>
      <c r="G156" s="229" t="s">
        <v>314</v>
      </c>
      <c r="H156" s="230">
        <v>80</v>
      </c>
      <c r="I156" s="231"/>
      <c r="J156" s="232">
        <f>ROUND(I156*H156,2)</f>
        <v>0</v>
      </c>
      <c r="K156" s="228" t="s">
        <v>152</v>
      </c>
      <c r="L156" s="44"/>
      <c r="M156" s="233" t="s">
        <v>1</v>
      </c>
      <c r="N156" s="234" t="s">
        <v>38</v>
      </c>
      <c r="O156" s="91"/>
      <c r="P156" s="235">
        <f>O156*H156</f>
        <v>0</v>
      </c>
      <c r="Q156" s="235">
        <v>0.00030074000000000002</v>
      </c>
      <c r="R156" s="235">
        <f>Q156*H156</f>
        <v>0.024059200000000003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153</v>
      </c>
      <c r="AT156" s="237" t="s">
        <v>148</v>
      </c>
      <c r="AU156" s="237" t="s">
        <v>82</v>
      </c>
      <c r="AY156" s="17" t="s">
        <v>145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80</v>
      </c>
      <c r="BK156" s="238">
        <f>ROUND(I156*H156,2)</f>
        <v>0</v>
      </c>
      <c r="BL156" s="17" t="s">
        <v>153</v>
      </c>
      <c r="BM156" s="237" t="s">
        <v>629</v>
      </c>
    </row>
    <row r="157" s="2" customFormat="1">
      <c r="A157" s="38"/>
      <c r="B157" s="39"/>
      <c r="C157" s="40"/>
      <c r="D157" s="239" t="s">
        <v>155</v>
      </c>
      <c r="E157" s="40"/>
      <c r="F157" s="240" t="s">
        <v>630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155</v>
      </c>
      <c r="AU157" s="17" t="s">
        <v>82</v>
      </c>
    </row>
    <row r="158" s="2" customFormat="1">
      <c r="A158" s="38"/>
      <c r="B158" s="39"/>
      <c r="C158" s="40"/>
      <c r="D158" s="244" t="s">
        <v>157</v>
      </c>
      <c r="E158" s="40"/>
      <c r="F158" s="245" t="s">
        <v>631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157</v>
      </c>
      <c r="AU158" s="17" t="s">
        <v>82</v>
      </c>
    </row>
    <row r="159" s="15" customFormat="1">
      <c r="A159" s="15"/>
      <c r="B159" s="268"/>
      <c r="C159" s="269"/>
      <c r="D159" s="239" t="s">
        <v>159</v>
      </c>
      <c r="E159" s="270" t="s">
        <v>1</v>
      </c>
      <c r="F159" s="271" t="s">
        <v>632</v>
      </c>
      <c r="G159" s="269"/>
      <c r="H159" s="270" t="s">
        <v>1</v>
      </c>
      <c r="I159" s="272"/>
      <c r="J159" s="269"/>
      <c r="K159" s="269"/>
      <c r="L159" s="273"/>
      <c r="M159" s="274"/>
      <c r="N159" s="275"/>
      <c r="O159" s="275"/>
      <c r="P159" s="275"/>
      <c r="Q159" s="275"/>
      <c r="R159" s="275"/>
      <c r="S159" s="275"/>
      <c r="T159" s="27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7" t="s">
        <v>159</v>
      </c>
      <c r="AU159" s="277" t="s">
        <v>82</v>
      </c>
      <c r="AV159" s="15" t="s">
        <v>80</v>
      </c>
      <c r="AW159" s="15" t="s">
        <v>30</v>
      </c>
      <c r="AX159" s="15" t="s">
        <v>73</v>
      </c>
      <c r="AY159" s="277" t="s">
        <v>145</v>
      </c>
    </row>
    <row r="160" s="13" customFormat="1">
      <c r="A160" s="13"/>
      <c r="B160" s="246"/>
      <c r="C160" s="247"/>
      <c r="D160" s="239" t="s">
        <v>159</v>
      </c>
      <c r="E160" s="248" t="s">
        <v>1</v>
      </c>
      <c r="F160" s="249" t="s">
        <v>633</v>
      </c>
      <c r="G160" s="247"/>
      <c r="H160" s="250">
        <v>80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159</v>
      </c>
      <c r="AU160" s="256" t="s">
        <v>82</v>
      </c>
      <c r="AV160" s="13" t="s">
        <v>82</v>
      </c>
      <c r="AW160" s="13" t="s">
        <v>30</v>
      </c>
      <c r="AX160" s="13" t="s">
        <v>80</v>
      </c>
      <c r="AY160" s="256" t="s">
        <v>145</v>
      </c>
    </row>
    <row r="161" s="2" customFormat="1" ht="33" customHeight="1">
      <c r="A161" s="38"/>
      <c r="B161" s="39"/>
      <c r="C161" s="226" t="s">
        <v>255</v>
      </c>
      <c r="D161" s="226" t="s">
        <v>148</v>
      </c>
      <c r="E161" s="227" t="s">
        <v>634</v>
      </c>
      <c r="F161" s="228" t="s">
        <v>635</v>
      </c>
      <c r="G161" s="229" t="s">
        <v>314</v>
      </c>
      <c r="H161" s="230">
        <v>80</v>
      </c>
      <c r="I161" s="231"/>
      <c r="J161" s="232">
        <f>ROUND(I161*H161,2)</f>
        <v>0</v>
      </c>
      <c r="K161" s="228" t="s">
        <v>152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153</v>
      </c>
      <c r="AT161" s="237" t="s">
        <v>148</v>
      </c>
      <c r="AU161" s="237" t="s">
        <v>82</v>
      </c>
      <c r="AY161" s="17" t="s">
        <v>145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153</v>
      </c>
      <c r="BM161" s="237" t="s">
        <v>636</v>
      </c>
    </row>
    <row r="162" s="2" customFormat="1">
      <c r="A162" s="38"/>
      <c r="B162" s="39"/>
      <c r="C162" s="40"/>
      <c r="D162" s="239" t="s">
        <v>155</v>
      </c>
      <c r="E162" s="40"/>
      <c r="F162" s="240" t="s">
        <v>637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155</v>
      </c>
      <c r="AU162" s="17" t="s">
        <v>82</v>
      </c>
    </row>
    <row r="163" s="2" customFormat="1">
      <c r="A163" s="38"/>
      <c r="B163" s="39"/>
      <c r="C163" s="40"/>
      <c r="D163" s="244" t="s">
        <v>157</v>
      </c>
      <c r="E163" s="40"/>
      <c r="F163" s="245" t="s">
        <v>638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82</v>
      </c>
    </row>
    <row r="164" s="15" customFormat="1">
      <c r="A164" s="15"/>
      <c r="B164" s="268"/>
      <c r="C164" s="269"/>
      <c r="D164" s="239" t="s">
        <v>159</v>
      </c>
      <c r="E164" s="270" t="s">
        <v>1</v>
      </c>
      <c r="F164" s="271" t="s">
        <v>632</v>
      </c>
      <c r="G164" s="269"/>
      <c r="H164" s="270" t="s">
        <v>1</v>
      </c>
      <c r="I164" s="272"/>
      <c r="J164" s="269"/>
      <c r="K164" s="269"/>
      <c r="L164" s="273"/>
      <c r="M164" s="274"/>
      <c r="N164" s="275"/>
      <c r="O164" s="275"/>
      <c r="P164" s="275"/>
      <c r="Q164" s="275"/>
      <c r="R164" s="275"/>
      <c r="S164" s="275"/>
      <c r="T164" s="27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7" t="s">
        <v>159</v>
      </c>
      <c r="AU164" s="277" t="s">
        <v>82</v>
      </c>
      <c r="AV164" s="15" t="s">
        <v>80</v>
      </c>
      <c r="AW164" s="15" t="s">
        <v>30</v>
      </c>
      <c r="AX164" s="15" t="s">
        <v>73</v>
      </c>
      <c r="AY164" s="277" t="s">
        <v>145</v>
      </c>
    </row>
    <row r="165" s="13" customFormat="1">
      <c r="A165" s="13"/>
      <c r="B165" s="246"/>
      <c r="C165" s="247"/>
      <c r="D165" s="239" t="s">
        <v>159</v>
      </c>
      <c r="E165" s="248" t="s">
        <v>1</v>
      </c>
      <c r="F165" s="249" t="s">
        <v>633</v>
      </c>
      <c r="G165" s="247"/>
      <c r="H165" s="250">
        <v>80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159</v>
      </c>
      <c r="AU165" s="256" t="s">
        <v>82</v>
      </c>
      <c r="AV165" s="13" t="s">
        <v>82</v>
      </c>
      <c r="AW165" s="13" t="s">
        <v>30</v>
      </c>
      <c r="AX165" s="13" t="s">
        <v>80</v>
      </c>
      <c r="AY165" s="256" t="s">
        <v>145</v>
      </c>
    </row>
    <row r="166" s="2" customFormat="1" ht="37.8" customHeight="1">
      <c r="A166" s="38"/>
      <c r="B166" s="39"/>
      <c r="C166" s="226" t="s">
        <v>182</v>
      </c>
      <c r="D166" s="226" t="s">
        <v>148</v>
      </c>
      <c r="E166" s="227" t="s">
        <v>183</v>
      </c>
      <c r="F166" s="228" t="s">
        <v>184</v>
      </c>
      <c r="G166" s="229" t="s">
        <v>185</v>
      </c>
      <c r="H166" s="230">
        <v>91.284999999999997</v>
      </c>
      <c r="I166" s="231"/>
      <c r="J166" s="232">
        <f>ROUND(I166*H166,2)</f>
        <v>0</v>
      </c>
      <c r="K166" s="228" t="s">
        <v>152</v>
      </c>
      <c r="L166" s="44"/>
      <c r="M166" s="233" t="s">
        <v>1</v>
      </c>
      <c r="N166" s="234" t="s">
        <v>38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153</v>
      </c>
      <c r="AT166" s="237" t="s">
        <v>148</v>
      </c>
      <c r="AU166" s="237" t="s">
        <v>82</v>
      </c>
      <c r="AY166" s="17" t="s">
        <v>145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80</v>
      </c>
      <c r="BK166" s="238">
        <f>ROUND(I166*H166,2)</f>
        <v>0</v>
      </c>
      <c r="BL166" s="17" t="s">
        <v>153</v>
      </c>
      <c r="BM166" s="237" t="s">
        <v>639</v>
      </c>
    </row>
    <row r="167" s="2" customFormat="1">
      <c r="A167" s="38"/>
      <c r="B167" s="39"/>
      <c r="C167" s="40"/>
      <c r="D167" s="239" t="s">
        <v>155</v>
      </c>
      <c r="E167" s="40"/>
      <c r="F167" s="240" t="s">
        <v>187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155</v>
      </c>
      <c r="AU167" s="17" t="s">
        <v>82</v>
      </c>
    </row>
    <row r="168" s="2" customFormat="1">
      <c r="A168" s="38"/>
      <c r="B168" s="39"/>
      <c r="C168" s="40"/>
      <c r="D168" s="244" t="s">
        <v>157</v>
      </c>
      <c r="E168" s="40"/>
      <c r="F168" s="245" t="s">
        <v>188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157</v>
      </c>
      <c r="AU168" s="17" t="s">
        <v>82</v>
      </c>
    </row>
    <row r="169" s="15" customFormat="1">
      <c r="A169" s="15"/>
      <c r="B169" s="268"/>
      <c r="C169" s="269"/>
      <c r="D169" s="239" t="s">
        <v>159</v>
      </c>
      <c r="E169" s="270" t="s">
        <v>1</v>
      </c>
      <c r="F169" s="271" t="s">
        <v>640</v>
      </c>
      <c r="G169" s="269"/>
      <c r="H169" s="270" t="s">
        <v>1</v>
      </c>
      <c r="I169" s="272"/>
      <c r="J169" s="269"/>
      <c r="K169" s="269"/>
      <c r="L169" s="273"/>
      <c r="M169" s="274"/>
      <c r="N169" s="275"/>
      <c r="O169" s="275"/>
      <c r="P169" s="275"/>
      <c r="Q169" s="275"/>
      <c r="R169" s="275"/>
      <c r="S169" s="275"/>
      <c r="T169" s="27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7" t="s">
        <v>159</v>
      </c>
      <c r="AU169" s="277" t="s">
        <v>82</v>
      </c>
      <c r="AV169" s="15" t="s">
        <v>80</v>
      </c>
      <c r="AW169" s="15" t="s">
        <v>30</v>
      </c>
      <c r="AX169" s="15" t="s">
        <v>73</v>
      </c>
      <c r="AY169" s="277" t="s">
        <v>145</v>
      </c>
    </row>
    <row r="170" s="13" customFormat="1">
      <c r="A170" s="13"/>
      <c r="B170" s="246"/>
      <c r="C170" s="247"/>
      <c r="D170" s="239" t="s">
        <v>159</v>
      </c>
      <c r="E170" s="248" t="s">
        <v>1</v>
      </c>
      <c r="F170" s="249" t="s">
        <v>641</v>
      </c>
      <c r="G170" s="247"/>
      <c r="H170" s="250">
        <v>49.979999999999997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159</v>
      </c>
      <c r="AU170" s="256" t="s">
        <v>82</v>
      </c>
      <c r="AV170" s="13" t="s">
        <v>82</v>
      </c>
      <c r="AW170" s="13" t="s">
        <v>30</v>
      </c>
      <c r="AX170" s="13" t="s">
        <v>73</v>
      </c>
      <c r="AY170" s="256" t="s">
        <v>145</v>
      </c>
    </row>
    <row r="171" s="15" customFormat="1">
      <c r="A171" s="15"/>
      <c r="B171" s="268"/>
      <c r="C171" s="269"/>
      <c r="D171" s="239" t="s">
        <v>159</v>
      </c>
      <c r="E171" s="270" t="s">
        <v>1</v>
      </c>
      <c r="F171" s="271" t="s">
        <v>206</v>
      </c>
      <c r="G171" s="269"/>
      <c r="H171" s="270" t="s">
        <v>1</v>
      </c>
      <c r="I171" s="272"/>
      <c r="J171" s="269"/>
      <c r="K171" s="269"/>
      <c r="L171" s="273"/>
      <c r="M171" s="274"/>
      <c r="N171" s="275"/>
      <c r="O171" s="275"/>
      <c r="P171" s="275"/>
      <c r="Q171" s="275"/>
      <c r="R171" s="275"/>
      <c r="S171" s="275"/>
      <c r="T171" s="27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7" t="s">
        <v>159</v>
      </c>
      <c r="AU171" s="277" t="s">
        <v>82</v>
      </c>
      <c r="AV171" s="15" t="s">
        <v>80</v>
      </c>
      <c r="AW171" s="15" t="s">
        <v>30</v>
      </c>
      <c r="AX171" s="15" t="s">
        <v>73</v>
      </c>
      <c r="AY171" s="277" t="s">
        <v>145</v>
      </c>
    </row>
    <row r="172" s="13" customFormat="1">
      <c r="A172" s="13"/>
      <c r="B172" s="246"/>
      <c r="C172" s="247"/>
      <c r="D172" s="239" t="s">
        <v>159</v>
      </c>
      <c r="E172" s="248" t="s">
        <v>1</v>
      </c>
      <c r="F172" s="249" t="s">
        <v>207</v>
      </c>
      <c r="G172" s="247"/>
      <c r="H172" s="250">
        <v>6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159</v>
      </c>
      <c r="AU172" s="256" t="s">
        <v>82</v>
      </c>
      <c r="AV172" s="13" t="s">
        <v>82</v>
      </c>
      <c r="AW172" s="13" t="s">
        <v>30</v>
      </c>
      <c r="AX172" s="13" t="s">
        <v>73</v>
      </c>
      <c r="AY172" s="256" t="s">
        <v>145</v>
      </c>
    </row>
    <row r="173" s="15" customFormat="1">
      <c r="A173" s="15"/>
      <c r="B173" s="268"/>
      <c r="C173" s="269"/>
      <c r="D173" s="239" t="s">
        <v>159</v>
      </c>
      <c r="E173" s="270" t="s">
        <v>1</v>
      </c>
      <c r="F173" s="271" t="s">
        <v>642</v>
      </c>
      <c r="G173" s="269"/>
      <c r="H173" s="270" t="s">
        <v>1</v>
      </c>
      <c r="I173" s="272"/>
      <c r="J173" s="269"/>
      <c r="K173" s="269"/>
      <c r="L173" s="273"/>
      <c r="M173" s="274"/>
      <c r="N173" s="275"/>
      <c r="O173" s="275"/>
      <c r="P173" s="275"/>
      <c r="Q173" s="275"/>
      <c r="R173" s="275"/>
      <c r="S173" s="275"/>
      <c r="T173" s="27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7" t="s">
        <v>159</v>
      </c>
      <c r="AU173" s="277" t="s">
        <v>82</v>
      </c>
      <c r="AV173" s="15" t="s">
        <v>80</v>
      </c>
      <c r="AW173" s="15" t="s">
        <v>30</v>
      </c>
      <c r="AX173" s="15" t="s">
        <v>73</v>
      </c>
      <c r="AY173" s="277" t="s">
        <v>145</v>
      </c>
    </row>
    <row r="174" s="15" customFormat="1">
      <c r="A174" s="15"/>
      <c r="B174" s="268"/>
      <c r="C174" s="269"/>
      <c r="D174" s="239" t="s">
        <v>159</v>
      </c>
      <c r="E174" s="270" t="s">
        <v>1</v>
      </c>
      <c r="F174" s="271" t="s">
        <v>643</v>
      </c>
      <c r="G174" s="269"/>
      <c r="H174" s="270" t="s">
        <v>1</v>
      </c>
      <c r="I174" s="272"/>
      <c r="J174" s="269"/>
      <c r="K174" s="269"/>
      <c r="L174" s="273"/>
      <c r="M174" s="274"/>
      <c r="N174" s="275"/>
      <c r="O174" s="275"/>
      <c r="P174" s="275"/>
      <c r="Q174" s="275"/>
      <c r="R174" s="275"/>
      <c r="S174" s="275"/>
      <c r="T174" s="27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7" t="s">
        <v>159</v>
      </c>
      <c r="AU174" s="277" t="s">
        <v>82</v>
      </c>
      <c r="AV174" s="15" t="s">
        <v>80</v>
      </c>
      <c r="AW174" s="15" t="s">
        <v>30</v>
      </c>
      <c r="AX174" s="15" t="s">
        <v>73</v>
      </c>
      <c r="AY174" s="277" t="s">
        <v>145</v>
      </c>
    </row>
    <row r="175" s="13" customFormat="1">
      <c r="A175" s="13"/>
      <c r="B175" s="246"/>
      <c r="C175" s="247"/>
      <c r="D175" s="239" t="s">
        <v>159</v>
      </c>
      <c r="E175" s="248" t="s">
        <v>1</v>
      </c>
      <c r="F175" s="249" t="s">
        <v>644</v>
      </c>
      <c r="G175" s="247"/>
      <c r="H175" s="250">
        <v>9.5999999999999996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159</v>
      </c>
      <c r="AU175" s="256" t="s">
        <v>82</v>
      </c>
      <c r="AV175" s="13" t="s">
        <v>82</v>
      </c>
      <c r="AW175" s="13" t="s">
        <v>30</v>
      </c>
      <c r="AX175" s="13" t="s">
        <v>73</v>
      </c>
      <c r="AY175" s="256" t="s">
        <v>145</v>
      </c>
    </row>
    <row r="176" s="13" customFormat="1">
      <c r="A176" s="13"/>
      <c r="B176" s="246"/>
      <c r="C176" s="247"/>
      <c r="D176" s="239" t="s">
        <v>159</v>
      </c>
      <c r="E176" s="248" t="s">
        <v>1</v>
      </c>
      <c r="F176" s="249" t="s">
        <v>645</v>
      </c>
      <c r="G176" s="247"/>
      <c r="H176" s="250">
        <v>6.4000000000000004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159</v>
      </c>
      <c r="AU176" s="256" t="s">
        <v>82</v>
      </c>
      <c r="AV176" s="13" t="s">
        <v>82</v>
      </c>
      <c r="AW176" s="13" t="s">
        <v>30</v>
      </c>
      <c r="AX176" s="13" t="s">
        <v>73</v>
      </c>
      <c r="AY176" s="256" t="s">
        <v>145</v>
      </c>
    </row>
    <row r="177" s="15" customFormat="1">
      <c r="A177" s="15"/>
      <c r="B177" s="268"/>
      <c r="C177" s="269"/>
      <c r="D177" s="239" t="s">
        <v>159</v>
      </c>
      <c r="E177" s="270" t="s">
        <v>1</v>
      </c>
      <c r="F177" s="271" t="s">
        <v>646</v>
      </c>
      <c r="G177" s="269"/>
      <c r="H177" s="270" t="s">
        <v>1</v>
      </c>
      <c r="I177" s="272"/>
      <c r="J177" s="269"/>
      <c r="K177" s="269"/>
      <c r="L177" s="273"/>
      <c r="M177" s="274"/>
      <c r="N177" s="275"/>
      <c r="O177" s="275"/>
      <c r="P177" s="275"/>
      <c r="Q177" s="275"/>
      <c r="R177" s="275"/>
      <c r="S177" s="275"/>
      <c r="T177" s="27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7" t="s">
        <v>159</v>
      </c>
      <c r="AU177" s="277" t="s">
        <v>82</v>
      </c>
      <c r="AV177" s="15" t="s">
        <v>80</v>
      </c>
      <c r="AW177" s="15" t="s">
        <v>30</v>
      </c>
      <c r="AX177" s="15" t="s">
        <v>73</v>
      </c>
      <c r="AY177" s="277" t="s">
        <v>145</v>
      </c>
    </row>
    <row r="178" s="13" customFormat="1">
      <c r="A178" s="13"/>
      <c r="B178" s="246"/>
      <c r="C178" s="247"/>
      <c r="D178" s="239" t="s">
        <v>159</v>
      </c>
      <c r="E178" s="248" t="s">
        <v>1</v>
      </c>
      <c r="F178" s="249" t="s">
        <v>647</v>
      </c>
      <c r="G178" s="247"/>
      <c r="H178" s="250">
        <v>14.625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159</v>
      </c>
      <c r="AU178" s="256" t="s">
        <v>82</v>
      </c>
      <c r="AV178" s="13" t="s">
        <v>82</v>
      </c>
      <c r="AW178" s="13" t="s">
        <v>30</v>
      </c>
      <c r="AX178" s="13" t="s">
        <v>73</v>
      </c>
      <c r="AY178" s="256" t="s">
        <v>145</v>
      </c>
    </row>
    <row r="179" s="13" customFormat="1">
      <c r="A179" s="13"/>
      <c r="B179" s="246"/>
      <c r="C179" s="247"/>
      <c r="D179" s="239" t="s">
        <v>159</v>
      </c>
      <c r="E179" s="248" t="s">
        <v>1</v>
      </c>
      <c r="F179" s="249" t="s">
        <v>648</v>
      </c>
      <c r="G179" s="247"/>
      <c r="H179" s="250">
        <v>4.6799999999999997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159</v>
      </c>
      <c r="AU179" s="256" t="s">
        <v>82</v>
      </c>
      <c r="AV179" s="13" t="s">
        <v>82</v>
      </c>
      <c r="AW179" s="13" t="s">
        <v>30</v>
      </c>
      <c r="AX179" s="13" t="s">
        <v>73</v>
      </c>
      <c r="AY179" s="256" t="s">
        <v>145</v>
      </c>
    </row>
    <row r="180" s="14" customFormat="1">
      <c r="A180" s="14"/>
      <c r="B180" s="257"/>
      <c r="C180" s="258"/>
      <c r="D180" s="239" t="s">
        <v>159</v>
      </c>
      <c r="E180" s="259" t="s">
        <v>1</v>
      </c>
      <c r="F180" s="260" t="s">
        <v>162</v>
      </c>
      <c r="G180" s="258"/>
      <c r="H180" s="261">
        <v>91.284999999999997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159</v>
      </c>
      <c r="AU180" s="267" t="s">
        <v>82</v>
      </c>
      <c r="AV180" s="14" t="s">
        <v>153</v>
      </c>
      <c r="AW180" s="14" t="s">
        <v>30</v>
      </c>
      <c r="AX180" s="14" t="s">
        <v>80</v>
      </c>
      <c r="AY180" s="267" t="s">
        <v>145</v>
      </c>
    </row>
    <row r="181" s="2" customFormat="1" ht="24.15" customHeight="1">
      <c r="A181" s="38"/>
      <c r="B181" s="39"/>
      <c r="C181" s="226" t="s">
        <v>194</v>
      </c>
      <c r="D181" s="226" t="s">
        <v>148</v>
      </c>
      <c r="E181" s="227" t="s">
        <v>195</v>
      </c>
      <c r="F181" s="228" t="s">
        <v>196</v>
      </c>
      <c r="G181" s="229" t="s">
        <v>185</v>
      </c>
      <c r="H181" s="230">
        <v>91.284999999999997</v>
      </c>
      <c r="I181" s="231"/>
      <c r="J181" s="232">
        <f>ROUND(I181*H181,2)</f>
        <v>0</v>
      </c>
      <c r="K181" s="228" t="s">
        <v>152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153</v>
      </c>
      <c r="AT181" s="237" t="s">
        <v>148</v>
      </c>
      <c r="AU181" s="237" t="s">
        <v>82</v>
      </c>
      <c r="AY181" s="17" t="s">
        <v>145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80</v>
      </c>
      <c r="BK181" s="238">
        <f>ROUND(I181*H181,2)</f>
        <v>0</v>
      </c>
      <c r="BL181" s="17" t="s">
        <v>153</v>
      </c>
      <c r="BM181" s="237" t="s">
        <v>649</v>
      </c>
    </row>
    <row r="182" s="2" customFormat="1">
      <c r="A182" s="38"/>
      <c r="B182" s="39"/>
      <c r="C182" s="40"/>
      <c r="D182" s="239" t="s">
        <v>155</v>
      </c>
      <c r="E182" s="40"/>
      <c r="F182" s="240" t="s">
        <v>198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155</v>
      </c>
      <c r="AU182" s="17" t="s">
        <v>82</v>
      </c>
    </row>
    <row r="183" s="2" customFormat="1">
      <c r="A183" s="38"/>
      <c r="B183" s="39"/>
      <c r="C183" s="40"/>
      <c r="D183" s="244" t="s">
        <v>157</v>
      </c>
      <c r="E183" s="40"/>
      <c r="F183" s="245" t="s">
        <v>199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157</v>
      </c>
      <c r="AU183" s="17" t="s">
        <v>82</v>
      </c>
    </row>
    <row r="184" s="15" customFormat="1">
      <c r="A184" s="15"/>
      <c r="B184" s="268"/>
      <c r="C184" s="269"/>
      <c r="D184" s="239" t="s">
        <v>159</v>
      </c>
      <c r="E184" s="270" t="s">
        <v>1</v>
      </c>
      <c r="F184" s="271" t="s">
        <v>640</v>
      </c>
      <c r="G184" s="269"/>
      <c r="H184" s="270" t="s">
        <v>1</v>
      </c>
      <c r="I184" s="272"/>
      <c r="J184" s="269"/>
      <c r="K184" s="269"/>
      <c r="L184" s="273"/>
      <c r="M184" s="274"/>
      <c r="N184" s="275"/>
      <c r="O184" s="275"/>
      <c r="P184" s="275"/>
      <c r="Q184" s="275"/>
      <c r="R184" s="275"/>
      <c r="S184" s="275"/>
      <c r="T184" s="27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7" t="s">
        <v>159</v>
      </c>
      <c r="AU184" s="277" t="s">
        <v>82</v>
      </c>
      <c r="AV184" s="15" t="s">
        <v>80</v>
      </c>
      <c r="AW184" s="15" t="s">
        <v>30</v>
      </c>
      <c r="AX184" s="15" t="s">
        <v>73</v>
      </c>
      <c r="AY184" s="277" t="s">
        <v>145</v>
      </c>
    </row>
    <row r="185" s="13" customFormat="1">
      <c r="A185" s="13"/>
      <c r="B185" s="246"/>
      <c r="C185" s="247"/>
      <c r="D185" s="239" t="s">
        <v>159</v>
      </c>
      <c r="E185" s="248" t="s">
        <v>1</v>
      </c>
      <c r="F185" s="249" t="s">
        <v>641</v>
      </c>
      <c r="G185" s="247"/>
      <c r="H185" s="250">
        <v>49.979999999999997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159</v>
      </c>
      <c r="AU185" s="256" t="s">
        <v>82</v>
      </c>
      <c r="AV185" s="13" t="s">
        <v>82</v>
      </c>
      <c r="AW185" s="13" t="s">
        <v>30</v>
      </c>
      <c r="AX185" s="13" t="s">
        <v>73</v>
      </c>
      <c r="AY185" s="256" t="s">
        <v>145</v>
      </c>
    </row>
    <row r="186" s="15" customFormat="1">
      <c r="A186" s="15"/>
      <c r="B186" s="268"/>
      <c r="C186" s="269"/>
      <c r="D186" s="239" t="s">
        <v>159</v>
      </c>
      <c r="E186" s="270" t="s">
        <v>1</v>
      </c>
      <c r="F186" s="271" t="s">
        <v>206</v>
      </c>
      <c r="G186" s="269"/>
      <c r="H186" s="270" t="s">
        <v>1</v>
      </c>
      <c r="I186" s="272"/>
      <c r="J186" s="269"/>
      <c r="K186" s="269"/>
      <c r="L186" s="273"/>
      <c r="M186" s="274"/>
      <c r="N186" s="275"/>
      <c r="O186" s="275"/>
      <c r="P186" s="275"/>
      <c r="Q186" s="275"/>
      <c r="R186" s="275"/>
      <c r="S186" s="275"/>
      <c r="T186" s="27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7" t="s">
        <v>159</v>
      </c>
      <c r="AU186" s="277" t="s">
        <v>82</v>
      </c>
      <c r="AV186" s="15" t="s">
        <v>80</v>
      </c>
      <c r="AW186" s="15" t="s">
        <v>30</v>
      </c>
      <c r="AX186" s="15" t="s">
        <v>73</v>
      </c>
      <c r="AY186" s="277" t="s">
        <v>145</v>
      </c>
    </row>
    <row r="187" s="13" customFormat="1">
      <c r="A187" s="13"/>
      <c r="B187" s="246"/>
      <c r="C187" s="247"/>
      <c r="D187" s="239" t="s">
        <v>159</v>
      </c>
      <c r="E187" s="248" t="s">
        <v>1</v>
      </c>
      <c r="F187" s="249" t="s">
        <v>207</v>
      </c>
      <c r="G187" s="247"/>
      <c r="H187" s="250">
        <v>6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159</v>
      </c>
      <c r="AU187" s="256" t="s">
        <v>82</v>
      </c>
      <c r="AV187" s="13" t="s">
        <v>82</v>
      </c>
      <c r="AW187" s="13" t="s">
        <v>30</v>
      </c>
      <c r="AX187" s="13" t="s">
        <v>73</v>
      </c>
      <c r="AY187" s="256" t="s">
        <v>145</v>
      </c>
    </row>
    <row r="188" s="15" customFormat="1">
      <c r="A188" s="15"/>
      <c r="B188" s="268"/>
      <c r="C188" s="269"/>
      <c r="D188" s="239" t="s">
        <v>159</v>
      </c>
      <c r="E188" s="270" t="s">
        <v>1</v>
      </c>
      <c r="F188" s="271" t="s">
        <v>642</v>
      </c>
      <c r="G188" s="269"/>
      <c r="H188" s="270" t="s">
        <v>1</v>
      </c>
      <c r="I188" s="272"/>
      <c r="J188" s="269"/>
      <c r="K188" s="269"/>
      <c r="L188" s="273"/>
      <c r="M188" s="274"/>
      <c r="N188" s="275"/>
      <c r="O188" s="275"/>
      <c r="P188" s="275"/>
      <c r="Q188" s="275"/>
      <c r="R188" s="275"/>
      <c r="S188" s="275"/>
      <c r="T188" s="27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7" t="s">
        <v>159</v>
      </c>
      <c r="AU188" s="277" t="s">
        <v>82</v>
      </c>
      <c r="AV188" s="15" t="s">
        <v>80</v>
      </c>
      <c r="AW188" s="15" t="s">
        <v>30</v>
      </c>
      <c r="AX188" s="15" t="s">
        <v>73</v>
      </c>
      <c r="AY188" s="277" t="s">
        <v>145</v>
      </c>
    </row>
    <row r="189" s="15" customFormat="1">
      <c r="A189" s="15"/>
      <c r="B189" s="268"/>
      <c r="C189" s="269"/>
      <c r="D189" s="239" t="s">
        <v>159</v>
      </c>
      <c r="E189" s="270" t="s">
        <v>1</v>
      </c>
      <c r="F189" s="271" t="s">
        <v>643</v>
      </c>
      <c r="G189" s="269"/>
      <c r="H189" s="270" t="s">
        <v>1</v>
      </c>
      <c r="I189" s="272"/>
      <c r="J189" s="269"/>
      <c r="K189" s="269"/>
      <c r="L189" s="273"/>
      <c r="M189" s="274"/>
      <c r="N189" s="275"/>
      <c r="O189" s="275"/>
      <c r="P189" s="275"/>
      <c r="Q189" s="275"/>
      <c r="R189" s="275"/>
      <c r="S189" s="275"/>
      <c r="T189" s="27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7" t="s">
        <v>159</v>
      </c>
      <c r="AU189" s="277" t="s">
        <v>82</v>
      </c>
      <c r="AV189" s="15" t="s">
        <v>80</v>
      </c>
      <c r="AW189" s="15" t="s">
        <v>30</v>
      </c>
      <c r="AX189" s="15" t="s">
        <v>73</v>
      </c>
      <c r="AY189" s="277" t="s">
        <v>145</v>
      </c>
    </row>
    <row r="190" s="13" customFormat="1">
      <c r="A190" s="13"/>
      <c r="B190" s="246"/>
      <c r="C190" s="247"/>
      <c r="D190" s="239" t="s">
        <v>159</v>
      </c>
      <c r="E190" s="248" t="s">
        <v>1</v>
      </c>
      <c r="F190" s="249" t="s">
        <v>644</v>
      </c>
      <c r="G190" s="247"/>
      <c r="H190" s="250">
        <v>9.5999999999999996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159</v>
      </c>
      <c r="AU190" s="256" t="s">
        <v>82</v>
      </c>
      <c r="AV190" s="13" t="s">
        <v>82</v>
      </c>
      <c r="AW190" s="13" t="s">
        <v>30</v>
      </c>
      <c r="AX190" s="13" t="s">
        <v>73</v>
      </c>
      <c r="AY190" s="256" t="s">
        <v>145</v>
      </c>
    </row>
    <row r="191" s="13" customFormat="1">
      <c r="A191" s="13"/>
      <c r="B191" s="246"/>
      <c r="C191" s="247"/>
      <c r="D191" s="239" t="s">
        <v>159</v>
      </c>
      <c r="E191" s="248" t="s">
        <v>1</v>
      </c>
      <c r="F191" s="249" t="s">
        <v>645</v>
      </c>
      <c r="G191" s="247"/>
      <c r="H191" s="250">
        <v>6.4000000000000004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159</v>
      </c>
      <c r="AU191" s="256" t="s">
        <v>82</v>
      </c>
      <c r="AV191" s="13" t="s">
        <v>82</v>
      </c>
      <c r="AW191" s="13" t="s">
        <v>30</v>
      </c>
      <c r="AX191" s="13" t="s">
        <v>73</v>
      </c>
      <c r="AY191" s="256" t="s">
        <v>145</v>
      </c>
    </row>
    <row r="192" s="15" customFormat="1">
      <c r="A192" s="15"/>
      <c r="B192" s="268"/>
      <c r="C192" s="269"/>
      <c r="D192" s="239" t="s">
        <v>159</v>
      </c>
      <c r="E192" s="270" t="s">
        <v>1</v>
      </c>
      <c r="F192" s="271" t="s">
        <v>646</v>
      </c>
      <c r="G192" s="269"/>
      <c r="H192" s="270" t="s">
        <v>1</v>
      </c>
      <c r="I192" s="272"/>
      <c r="J192" s="269"/>
      <c r="K192" s="269"/>
      <c r="L192" s="273"/>
      <c r="M192" s="274"/>
      <c r="N192" s="275"/>
      <c r="O192" s="275"/>
      <c r="P192" s="275"/>
      <c r="Q192" s="275"/>
      <c r="R192" s="275"/>
      <c r="S192" s="275"/>
      <c r="T192" s="27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7" t="s">
        <v>159</v>
      </c>
      <c r="AU192" s="277" t="s">
        <v>82</v>
      </c>
      <c r="AV192" s="15" t="s">
        <v>80</v>
      </c>
      <c r="AW192" s="15" t="s">
        <v>30</v>
      </c>
      <c r="AX192" s="15" t="s">
        <v>73</v>
      </c>
      <c r="AY192" s="277" t="s">
        <v>145</v>
      </c>
    </row>
    <row r="193" s="13" customFormat="1">
      <c r="A193" s="13"/>
      <c r="B193" s="246"/>
      <c r="C193" s="247"/>
      <c r="D193" s="239" t="s">
        <v>159</v>
      </c>
      <c r="E193" s="248" t="s">
        <v>1</v>
      </c>
      <c r="F193" s="249" t="s">
        <v>647</v>
      </c>
      <c r="G193" s="247"/>
      <c r="H193" s="250">
        <v>14.625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159</v>
      </c>
      <c r="AU193" s="256" t="s">
        <v>82</v>
      </c>
      <c r="AV193" s="13" t="s">
        <v>82</v>
      </c>
      <c r="AW193" s="13" t="s">
        <v>30</v>
      </c>
      <c r="AX193" s="13" t="s">
        <v>73</v>
      </c>
      <c r="AY193" s="256" t="s">
        <v>145</v>
      </c>
    </row>
    <row r="194" s="13" customFormat="1">
      <c r="A194" s="13"/>
      <c r="B194" s="246"/>
      <c r="C194" s="247"/>
      <c r="D194" s="239" t="s">
        <v>159</v>
      </c>
      <c r="E194" s="248" t="s">
        <v>1</v>
      </c>
      <c r="F194" s="249" t="s">
        <v>648</v>
      </c>
      <c r="G194" s="247"/>
      <c r="H194" s="250">
        <v>4.6799999999999997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159</v>
      </c>
      <c r="AU194" s="256" t="s">
        <v>82</v>
      </c>
      <c r="AV194" s="13" t="s">
        <v>82</v>
      </c>
      <c r="AW194" s="13" t="s">
        <v>30</v>
      </c>
      <c r="AX194" s="13" t="s">
        <v>73</v>
      </c>
      <c r="AY194" s="256" t="s">
        <v>145</v>
      </c>
    </row>
    <row r="195" s="14" customFormat="1">
      <c r="A195" s="14"/>
      <c r="B195" s="257"/>
      <c r="C195" s="258"/>
      <c r="D195" s="239" t="s">
        <v>159</v>
      </c>
      <c r="E195" s="259" t="s">
        <v>1</v>
      </c>
      <c r="F195" s="260" t="s">
        <v>162</v>
      </c>
      <c r="G195" s="258"/>
      <c r="H195" s="261">
        <v>91.284999999999997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159</v>
      </c>
      <c r="AU195" s="267" t="s">
        <v>82</v>
      </c>
      <c r="AV195" s="14" t="s">
        <v>153</v>
      </c>
      <c r="AW195" s="14" t="s">
        <v>30</v>
      </c>
      <c r="AX195" s="14" t="s">
        <v>80</v>
      </c>
      <c r="AY195" s="267" t="s">
        <v>145</v>
      </c>
    </row>
    <row r="196" s="2" customFormat="1" ht="24.15" customHeight="1">
      <c r="A196" s="38"/>
      <c r="B196" s="39"/>
      <c r="C196" s="226" t="s">
        <v>579</v>
      </c>
      <c r="D196" s="226" t="s">
        <v>148</v>
      </c>
      <c r="E196" s="227" t="s">
        <v>201</v>
      </c>
      <c r="F196" s="228" t="s">
        <v>202</v>
      </c>
      <c r="G196" s="229" t="s">
        <v>185</v>
      </c>
      <c r="H196" s="230">
        <v>91.284999999999997</v>
      </c>
      <c r="I196" s="231"/>
      <c r="J196" s="232">
        <f>ROUND(I196*H196,2)</f>
        <v>0</v>
      </c>
      <c r="K196" s="228" t="s">
        <v>152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153</v>
      </c>
      <c r="AT196" s="237" t="s">
        <v>148</v>
      </c>
      <c r="AU196" s="237" t="s">
        <v>82</v>
      </c>
      <c r="AY196" s="17" t="s">
        <v>145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80</v>
      </c>
      <c r="BK196" s="238">
        <f>ROUND(I196*H196,2)</f>
        <v>0</v>
      </c>
      <c r="BL196" s="17" t="s">
        <v>153</v>
      </c>
      <c r="BM196" s="237" t="s">
        <v>650</v>
      </c>
    </row>
    <row r="197" s="2" customFormat="1">
      <c r="A197" s="38"/>
      <c r="B197" s="39"/>
      <c r="C197" s="40"/>
      <c r="D197" s="239" t="s">
        <v>155</v>
      </c>
      <c r="E197" s="40"/>
      <c r="F197" s="240" t="s">
        <v>204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155</v>
      </c>
      <c r="AU197" s="17" t="s">
        <v>82</v>
      </c>
    </row>
    <row r="198" s="2" customFormat="1">
      <c r="A198" s="38"/>
      <c r="B198" s="39"/>
      <c r="C198" s="40"/>
      <c r="D198" s="244" t="s">
        <v>157</v>
      </c>
      <c r="E198" s="40"/>
      <c r="F198" s="245" t="s">
        <v>205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82</v>
      </c>
    </row>
    <row r="199" s="15" customFormat="1">
      <c r="A199" s="15"/>
      <c r="B199" s="268"/>
      <c r="C199" s="269"/>
      <c r="D199" s="239" t="s">
        <v>159</v>
      </c>
      <c r="E199" s="270" t="s">
        <v>1</v>
      </c>
      <c r="F199" s="271" t="s">
        <v>640</v>
      </c>
      <c r="G199" s="269"/>
      <c r="H199" s="270" t="s">
        <v>1</v>
      </c>
      <c r="I199" s="272"/>
      <c r="J199" s="269"/>
      <c r="K199" s="269"/>
      <c r="L199" s="273"/>
      <c r="M199" s="274"/>
      <c r="N199" s="275"/>
      <c r="O199" s="275"/>
      <c r="P199" s="275"/>
      <c r="Q199" s="275"/>
      <c r="R199" s="275"/>
      <c r="S199" s="275"/>
      <c r="T199" s="27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7" t="s">
        <v>159</v>
      </c>
      <c r="AU199" s="277" t="s">
        <v>82</v>
      </c>
      <c r="AV199" s="15" t="s">
        <v>80</v>
      </c>
      <c r="AW199" s="15" t="s">
        <v>30</v>
      </c>
      <c r="AX199" s="15" t="s">
        <v>73</v>
      </c>
      <c r="AY199" s="277" t="s">
        <v>145</v>
      </c>
    </row>
    <row r="200" s="13" customFormat="1">
      <c r="A200" s="13"/>
      <c r="B200" s="246"/>
      <c r="C200" s="247"/>
      <c r="D200" s="239" t="s">
        <v>159</v>
      </c>
      <c r="E200" s="248" t="s">
        <v>1</v>
      </c>
      <c r="F200" s="249" t="s">
        <v>641</v>
      </c>
      <c r="G200" s="247"/>
      <c r="H200" s="250">
        <v>49.979999999999997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159</v>
      </c>
      <c r="AU200" s="256" t="s">
        <v>82</v>
      </c>
      <c r="AV200" s="13" t="s">
        <v>82</v>
      </c>
      <c r="AW200" s="13" t="s">
        <v>30</v>
      </c>
      <c r="AX200" s="13" t="s">
        <v>73</v>
      </c>
      <c r="AY200" s="256" t="s">
        <v>145</v>
      </c>
    </row>
    <row r="201" s="15" customFormat="1">
      <c r="A201" s="15"/>
      <c r="B201" s="268"/>
      <c r="C201" s="269"/>
      <c r="D201" s="239" t="s">
        <v>159</v>
      </c>
      <c r="E201" s="270" t="s">
        <v>1</v>
      </c>
      <c r="F201" s="271" t="s">
        <v>206</v>
      </c>
      <c r="G201" s="269"/>
      <c r="H201" s="270" t="s">
        <v>1</v>
      </c>
      <c r="I201" s="272"/>
      <c r="J201" s="269"/>
      <c r="K201" s="269"/>
      <c r="L201" s="273"/>
      <c r="M201" s="274"/>
      <c r="N201" s="275"/>
      <c r="O201" s="275"/>
      <c r="P201" s="275"/>
      <c r="Q201" s="275"/>
      <c r="R201" s="275"/>
      <c r="S201" s="275"/>
      <c r="T201" s="27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7" t="s">
        <v>159</v>
      </c>
      <c r="AU201" s="277" t="s">
        <v>82</v>
      </c>
      <c r="AV201" s="15" t="s">
        <v>80</v>
      </c>
      <c r="AW201" s="15" t="s">
        <v>30</v>
      </c>
      <c r="AX201" s="15" t="s">
        <v>73</v>
      </c>
      <c r="AY201" s="277" t="s">
        <v>145</v>
      </c>
    </row>
    <row r="202" s="13" customFormat="1">
      <c r="A202" s="13"/>
      <c r="B202" s="246"/>
      <c r="C202" s="247"/>
      <c r="D202" s="239" t="s">
        <v>159</v>
      </c>
      <c r="E202" s="248" t="s">
        <v>1</v>
      </c>
      <c r="F202" s="249" t="s">
        <v>207</v>
      </c>
      <c r="G202" s="247"/>
      <c r="H202" s="250">
        <v>6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159</v>
      </c>
      <c r="AU202" s="256" t="s">
        <v>82</v>
      </c>
      <c r="AV202" s="13" t="s">
        <v>82</v>
      </c>
      <c r="AW202" s="13" t="s">
        <v>30</v>
      </c>
      <c r="AX202" s="13" t="s">
        <v>73</v>
      </c>
      <c r="AY202" s="256" t="s">
        <v>145</v>
      </c>
    </row>
    <row r="203" s="15" customFormat="1">
      <c r="A203" s="15"/>
      <c r="B203" s="268"/>
      <c r="C203" s="269"/>
      <c r="D203" s="239" t="s">
        <v>159</v>
      </c>
      <c r="E203" s="270" t="s">
        <v>1</v>
      </c>
      <c r="F203" s="271" t="s">
        <v>642</v>
      </c>
      <c r="G203" s="269"/>
      <c r="H203" s="270" t="s">
        <v>1</v>
      </c>
      <c r="I203" s="272"/>
      <c r="J203" s="269"/>
      <c r="K203" s="269"/>
      <c r="L203" s="273"/>
      <c r="M203" s="274"/>
      <c r="N203" s="275"/>
      <c r="O203" s="275"/>
      <c r="P203" s="275"/>
      <c r="Q203" s="275"/>
      <c r="R203" s="275"/>
      <c r="S203" s="275"/>
      <c r="T203" s="27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7" t="s">
        <v>159</v>
      </c>
      <c r="AU203" s="277" t="s">
        <v>82</v>
      </c>
      <c r="AV203" s="15" t="s">
        <v>80</v>
      </c>
      <c r="AW203" s="15" t="s">
        <v>30</v>
      </c>
      <c r="AX203" s="15" t="s">
        <v>73</v>
      </c>
      <c r="AY203" s="277" t="s">
        <v>145</v>
      </c>
    </row>
    <row r="204" s="15" customFormat="1">
      <c r="A204" s="15"/>
      <c r="B204" s="268"/>
      <c r="C204" s="269"/>
      <c r="D204" s="239" t="s">
        <v>159</v>
      </c>
      <c r="E204" s="270" t="s">
        <v>1</v>
      </c>
      <c r="F204" s="271" t="s">
        <v>643</v>
      </c>
      <c r="G204" s="269"/>
      <c r="H204" s="270" t="s">
        <v>1</v>
      </c>
      <c r="I204" s="272"/>
      <c r="J204" s="269"/>
      <c r="K204" s="269"/>
      <c r="L204" s="273"/>
      <c r="M204" s="274"/>
      <c r="N204" s="275"/>
      <c r="O204" s="275"/>
      <c r="P204" s="275"/>
      <c r="Q204" s="275"/>
      <c r="R204" s="275"/>
      <c r="S204" s="275"/>
      <c r="T204" s="27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7" t="s">
        <v>159</v>
      </c>
      <c r="AU204" s="277" t="s">
        <v>82</v>
      </c>
      <c r="AV204" s="15" t="s">
        <v>80</v>
      </c>
      <c r="AW204" s="15" t="s">
        <v>30</v>
      </c>
      <c r="AX204" s="15" t="s">
        <v>73</v>
      </c>
      <c r="AY204" s="277" t="s">
        <v>145</v>
      </c>
    </row>
    <row r="205" s="13" customFormat="1">
      <c r="A205" s="13"/>
      <c r="B205" s="246"/>
      <c r="C205" s="247"/>
      <c r="D205" s="239" t="s">
        <v>159</v>
      </c>
      <c r="E205" s="248" t="s">
        <v>1</v>
      </c>
      <c r="F205" s="249" t="s">
        <v>644</v>
      </c>
      <c r="G205" s="247"/>
      <c r="H205" s="250">
        <v>9.5999999999999996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159</v>
      </c>
      <c r="AU205" s="256" t="s">
        <v>82</v>
      </c>
      <c r="AV205" s="13" t="s">
        <v>82</v>
      </c>
      <c r="AW205" s="13" t="s">
        <v>30</v>
      </c>
      <c r="AX205" s="13" t="s">
        <v>73</v>
      </c>
      <c r="AY205" s="256" t="s">
        <v>145</v>
      </c>
    </row>
    <row r="206" s="13" customFormat="1">
      <c r="A206" s="13"/>
      <c r="B206" s="246"/>
      <c r="C206" s="247"/>
      <c r="D206" s="239" t="s">
        <v>159</v>
      </c>
      <c r="E206" s="248" t="s">
        <v>1</v>
      </c>
      <c r="F206" s="249" t="s">
        <v>645</v>
      </c>
      <c r="G206" s="247"/>
      <c r="H206" s="250">
        <v>6.4000000000000004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159</v>
      </c>
      <c r="AU206" s="256" t="s">
        <v>82</v>
      </c>
      <c r="AV206" s="13" t="s">
        <v>82</v>
      </c>
      <c r="AW206" s="13" t="s">
        <v>30</v>
      </c>
      <c r="AX206" s="13" t="s">
        <v>73</v>
      </c>
      <c r="AY206" s="256" t="s">
        <v>145</v>
      </c>
    </row>
    <row r="207" s="15" customFormat="1">
      <c r="A207" s="15"/>
      <c r="B207" s="268"/>
      <c r="C207" s="269"/>
      <c r="D207" s="239" t="s">
        <v>159</v>
      </c>
      <c r="E207" s="270" t="s">
        <v>1</v>
      </c>
      <c r="F207" s="271" t="s">
        <v>646</v>
      </c>
      <c r="G207" s="269"/>
      <c r="H207" s="270" t="s">
        <v>1</v>
      </c>
      <c r="I207" s="272"/>
      <c r="J207" s="269"/>
      <c r="K207" s="269"/>
      <c r="L207" s="273"/>
      <c r="M207" s="274"/>
      <c r="N207" s="275"/>
      <c r="O207" s="275"/>
      <c r="P207" s="275"/>
      <c r="Q207" s="275"/>
      <c r="R207" s="275"/>
      <c r="S207" s="275"/>
      <c r="T207" s="27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7" t="s">
        <v>159</v>
      </c>
      <c r="AU207" s="277" t="s">
        <v>82</v>
      </c>
      <c r="AV207" s="15" t="s">
        <v>80</v>
      </c>
      <c r="AW207" s="15" t="s">
        <v>30</v>
      </c>
      <c r="AX207" s="15" t="s">
        <v>73</v>
      </c>
      <c r="AY207" s="277" t="s">
        <v>145</v>
      </c>
    </row>
    <row r="208" s="13" customFormat="1">
      <c r="A208" s="13"/>
      <c r="B208" s="246"/>
      <c r="C208" s="247"/>
      <c r="D208" s="239" t="s">
        <v>159</v>
      </c>
      <c r="E208" s="248" t="s">
        <v>1</v>
      </c>
      <c r="F208" s="249" t="s">
        <v>647</v>
      </c>
      <c r="G208" s="247"/>
      <c r="H208" s="250">
        <v>14.625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6" t="s">
        <v>159</v>
      </c>
      <c r="AU208" s="256" t="s">
        <v>82</v>
      </c>
      <c r="AV208" s="13" t="s">
        <v>82</v>
      </c>
      <c r="AW208" s="13" t="s">
        <v>30</v>
      </c>
      <c r="AX208" s="13" t="s">
        <v>73</v>
      </c>
      <c r="AY208" s="256" t="s">
        <v>145</v>
      </c>
    </row>
    <row r="209" s="13" customFormat="1">
      <c r="A209" s="13"/>
      <c r="B209" s="246"/>
      <c r="C209" s="247"/>
      <c r="D209" s="239" t="s">
        <v>159</v>
      </c>
      <c r="E209" s="248" t="s">
        <v>1</v>
      </c>
      <c r="F209" s="249" t="s">
        <v>648</v>
      </c>
      <c r="G209" s="247"/>
      <c r="H209" s="250">
        <v>4.6799999999999997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159</v>
      </c>
      <c r="AU209" s="256" t="s">
        <v>82</v>
      </c>
      <c r="AV209" s="13" t="s">
        <v>82</v>
      </c>
      <c r="AW209" s="13" t="s">
        <v>30</v>
      </c>
      <c r="AX209" s="13" t="s">
        <v>73</v>
      </c>
      <c r="AY209" s="256" t="s">
        <v>145</v>
      </c>
    </row>
    <row r="210" s="14" customFormat="1">
      <c r="A210" s="14"/>
      <c r="B210" s="257"/>
      <c r="C210" s="258"/>
      <c r="D210" s="239" t="s">
        <v>159</v>
      </c>
      <c r="E210" s="259" t="s">
        <v>1</v>
      </c>
      <c r="F210" s="260" t="s">
        <v>162</v>
      </c>
      <c r="G210" s="258"/>
      <c r="H210" s="261">
        <v>91.284999999999997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159</v>
      </c>
      <c r="AU210" s="267" t="s">
        <v>82</v>
      </c>
      <c r="AV210" s="14" t="s">
        <v>153</v>
      </c>
      <c r="AW210" s="14" t="s">
        <v>30</v>
      </c>
      <c r="AX210" s="14" t="s">
        <v>80</v>
      </c>
      <c r="AY210" s="267" t="s">
        <v>145</v>
      </c>
    </row>
    <row r="211" s="2" customFormat="1" ht="16.5" customHeight="1">
      <c r="A211" s="38"/>
      <c r="B211" s="39"/>
      <c r="C211" s="278" t="s">
        <v>611</v>
      </c>
      <c r="D211" s="278" t="s">
        <v>209</v>
      </c>
      <c r="E211" s="279" t="s">
        <v>651</v>
      </c>
      <c r="F211" s="280" t="s">
        <v>652</v>
      </c>
      <c r="G211" s="281" t="s">
        <v>212</v>
      </c>
      <c r="H211" s="282">
        <v>164.31299999999999</v>
      </c>
      <c r="I211" s="283"/>
      <c r="J211" s="284">
        <f>ROUND(I211*H211,2)</f>
        <v>0</v>
      </c>
      <c r="K211" s="280" t="s">
        <v>152</v>
      </c>
      <c r="L211" s="285"/>
      <c r="M211" s="286" t="s">
        <v>1</v>
      </c>
      <c r="N211" s="287" t="s">
        <v>38</v>
      </c>
      <c r="O211" s="91"/>
      <c r="P211" s="235">
        <f>O211*H211</f>
        <v>0</v>
      </c>
      <c r="Q211" s="235">
        <v>1</v>
      </c>
      <c r="R211" s="235">
        <f>Q211*H211</f>
        <v>164.31299999999999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213</v>
      </c>
      <c r="AT211" s="237" t="s">
        <v>209</v>
      </c>
      <c r="AU211" s="237" t="s">
        <v>82</v>
      </c>
      <c r="AY211" s="17" t="s">
        <v>145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153</v>
      </c>
      <c r="BM211" s="237" t="s">
        <v>653</v>
      </c>
    </row>
    <row r="212" s="2" customFormat="1">
      <c r="A212" s="38"/>
      <c r="B212" s="39"/>
      <c r="C212" s="40"/>
      <c r="D212" s="239" t="s">
        <v>155</v>
      </c>
      <c r="E212" s="40"/>
      <c r="F212" s="240" t="s">
        <v>652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155</v>
      </c>
      <c r="AU212" s="17" t="s">
        <v>82</v>
      </c>
    </row>
    <row r="213" s="15" customFormat="1">
      <c r="A213" s="15"/>
      <c r="B213" s="268"/>
      <c r="C213" s="269"/>
      <c r="D213" s="239" t="s">
        <v>159</v>
      </c>
      <c r="E213" s="270" t="s">
        <v>1</v>
      </c>
      <c r="F213" s="271" t="s">
        <v>640</v>
      </c>
      <c r="G213" s="269"/>
      <c r="H213" s="270" t="s">
        <v>1</v>
      </c>
      <c r="I213" s="272"/>
      <c r="J213" s="269"/>
      <c r="K213" s="269"/>
      <c r="L213" s="273"/>
      <c r="M213" s="274"/>
      <c r="N213" s="275"/>
      <c r="O213" s="275"/>
      <c r="P213" s="275"/>
      <c r="Q213" s="275"/>
      <c r="R213" s="275"/>
      <c r="S213" s="275"/>
      <c r="T213" s="27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7" t="s">
        <v>159</v>
      </c>
      <c r="AU213" s="277" t="s">
        <v>82</v>
      </c>
      <c r="AV213" s="15" t="s">
        <v>80</v>
      </c>
      <c r="AW213" s="15" t="s">
        <v>30</v>
      </c>
      <c r="AX213" s="15" t="s">
        <v>73</v>
      </c>
      <c r="AY213" s="277" t="s">
        <v>145</v>
      </c>
    </row>
    <row r="214" s="13" customFormat="1">
      <c r="A214" s="13"/>
      <c r="B214" s="246"/>
      <c r="C214" s="247"/>
      <c r="D214" s="239" t="s">
        <v>159</v>
      </c>
      <c r="E214" s="248" t="s">
        <v>1</v>
      </c>
      <c r="F214" s="249" t="s">
        <v>641</v>
      </c>
      <c r="G214" s="247"/>
      <c r="H214" s="250">
        <v>49.979999999999997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159</v>
      </c>
      <c r="AU214" s="256" t="s">
        <v>82</v>
      </c>
      <c r="AV214" s="13" t="s">
        <v>82</v>
      </c>
      <c r="AW214" s="13" t="s">
        <v>30</v>
      </c>
      <c r="AX214" s="13" t="s">
        <v>73</v>
      </c>
      <c r="AY214" s="256" t="s">
        <v>145</v>
      </c>
    </row>
    <row r="215" s="15" customFormat="1">
      <c r="A215" s="15"/>
      <c r="B215" s="268"/>
      <c r="C215" s="269"/>
      <c r="D215" s="239" t="s">
        <v>159</v>
      </c>
      <c r="E215" s="270" t="s">
        <v>1</v>
      </c>
      <c r="F215" s="271" t="s">
        <v>206</v>
      </c>
      <c r="G215" s="269"/>
      <c r="H215" s="270" t="s">
        <v>1</v>
      </c>
      <c r="I215" s="272"/>
      <c r="J215" s="269"/>
      <c r="K215" s="269"/>
      <c r="L215" s="273"/>
      <c r="M215" s="274"/>
      <c r="N215" s="275"/>
      <c r="O215" s="275"/>
      <c r="P215" s="275"/>
      <c r="Q215" s="275"/>
      <c r="R215" s="275"/>
      <c r="S215" s="275"/>
      <c r="T215" s="27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7" t="s">
        <v>159</v>
      </c>
      <c r="AU215" s="277" t="s">
        <v>82</v>
      </c>
      <c r="AV215" s="15" t="s">
        <v>80</v>
      </c>
      <c r="AW215" s="15" t="s">
        <v>30</v>
      </c>
      <c r="AX215" s="15" t="s">
        <v>73</v>
      </c>
      <c r="AY215" s="277" t="s">
        <v>145</v>
      </c>
    </row>
    <row r="216" s="13" customFormat="1">
      <c r="A216" s="13"/>
      <c r="B216" s="246"/>
      <c r="C216" s="247"/>
      <c r="D216" s="239" t="s">
        <v>159</v>
      </c>
      <c r="E216" s="248" t="s">
        <v>1</v>
      </c>
      <c r="F216" s="249" t="s">
        <v>207</v>
      </c>
      <c r="G216" s="247"/>
      <c r="H216" s="250">
        <v>6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159</v>
      </c>
      <c r="AU216" s="256" t="s">
        <v>82</v>
      </c>
      <c r="AV216" s="13" t="s">
        <v>82</v>
      </c>
      <c r="AW216" s="13" t="s">
        <v>30</v>
      </c>
      <c r="AX216" s="13" t="s">
        <v>73</v>
      </c>
      <c r="AY216" s="256" t="s">
        <v>145</v>
      </c>
    </row>
    <row r="217" s="15" customFormat="1">
      <c r="A217" s="15"/>
      <c r="B217" s="268"/>
      <c r="C217" s="269"/>
      <c r="D217" s="239" t="s">
        <v>159</v>
      </c>
      <c r="E217" s="270" t="s">
        <v>1</v>
      </c>
      <c r="F217" s="271" t="s">
        <v>642</v>
      </c>
      <c r="G217" s="269"/>
      <c r="H217" s="270" t="s">
        <v>1</v>
      </c>
      <c r="I217" s="272"/>
      <c r="J217" s="269"/>
      <c r="K217" s="269"/>
      <c r="L217" s="273"/>
      <c r="M217" s="274"/>
      <c r="N217" s="275"/>
      <c r="O217" s="275"/>
      <c r="P217" s="275"/>
      <c r="Q217" s="275"/>
      <c r="R217" s="275"/>
      <c r="S217" s="275"/>
      <c r="T217" s="27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7" t="s">
        <v>159</v>
      </c>
      <c r="AU217" s="277" t="s">
        <v>82</v>
      </c>
      <c r="AV217" s="15" t="s">
        <v>80</v>
      </c>
      <c r="AW217" s="15" t="s">
        <v>30</v>
      </c>
      <c r="AX217" s="15" t="s">
        <v>73</v>
      </c>
      <c r="AY217" s="277" t="s">
        <v>145</v>
      </c>
    </row>
    <row r="218" s="15" customFormat="1">
      <c r="A218" s="15"/>
      <c r="B218" s="268"/>
      <c r="C218" s="269"/>
      <c r="D218" s="239" t="s">
        <v>159</v>
      </c>
      <c r="E218" s="270" t="s">
        <v>1</v>
      </c>
      <c r="F218" s="271" t="s">
        <v>643</v>
      </c>
      <c r="G218" s="269"/>
      <c r="H218" s="270" t="s">
        <v>1</v>
      </c>
      <c r="I218" s="272"/>
      <c r="J218" s="269"/>
      <c r="K218" s="269"/>
      <c r="L218" s="273"/>
      <c r="M218" s="274"/>
      <c r="N218" s="275"/>
      <c r="O218" s="275"/>
      <c r="P218" s="275"/>
      <c r="Q218" s="275"/>
      <c r="R218" s="275"/>
      <c r="S218" s="275"/>
      <c r="T218" s="27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7" t="s">
        <v>159</v>
      </c>
      <c r="AU218" s="277" t="s">
        <v>82</v>
      </c>
      <c r="AV218" s="15" t="s">
        <v>80</v>
      </c>
      <c r="AW218" s="15" t="s">
        <v>30</v>
      </c>
      <c r="AX218" s="15" t="s">
        <v>73</v>
      </c>
      <c r="AY218" s="277" t="s">
        <v>145</v>
      </c>
    </row>
    <row r="219" s="13" customFormat="1">
      <c r="A219" s="13"/>
      <c r="B219" s="246"/>
      <c r="C219" s="247"/>
      <c r="D219" s="239" t="s">
        <v>159</v>
      </c>
      <c r="E219" s="248" t="s">
        <v>1</v>
      </c>
      <c r="F219" s="249" t="s">
        <v>644</v>
      </c>
      <c r="G219" s="247"/>
      <c r="H219" s="250">
        <v>9.5999999999999996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159</v>
      </c>
      <c r="AU219" s="256" t="s">
        <v>82</v>
      </c>
      <c r="AV219" s="13" t="s">
        <v>82</v>
      </c>
      <c r="AW219" s="13" t="s">
        <v>30</v>
      </c>
      <c r="AX219" s="13" t="s">
        <v>73</v>
      </c>
      <c r="AY219" s="256" t="s">
        <v>145</v>
      </c>
    </row>
    <row r="220" s="13" customFormat="1">
      <c r="A220" s="13"/>
      <c r="B220" s="246"/>
      <c r="C220" s="247"/>
      <c r="D220" s="239" t="s">
        <v>159</v>
      </c>
      <c r="E220" s="248" t="s">
        <v>1</v>
      </c>
      <c r="F220" s="249" t="s">
        <v>645</v>
      </c>
      <c r="G220" s="247"/>
      <c r="H220" s="250">
        <v>6.4000000000000004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159</v>
      </c>
      <c r="AU220" s="256" t="s">
        <v>82</v>
      </c>
      <c r="AV220" s="13" t="s">
        <v>82</v>
      </c>
      <c r="AW220" s="13" t="s">
        <v>30</v>
      </c>
      <c r="AX220" s="13" t="s">
        <v>73</v>
      </c>
      <c r="AY220" s="256" t="s">
        <v>145</v>
      </c>
    </row>
    <row r="221" s="15" customFormat="1">
      <c r="A221" s="15"/>
      <c r="B221" s="268"/>
      <c r="C221" s="269"/>
      <c r="D221" s="239" t="s">
        <v>159</v>
      </c>
      <c r="E221" s="270" t="s">
        <v>1</v>
      </c>
      <c r="F221" s="271" t="s">
        <v>646</v>
      </c>
      <c r="G221" s="269"/>
      <c r="H221" s="270" t="s">
        <v>1</v>
      </c>
      <c r="I221" s="272"/>
      <c r="J221" s="269"/>
      <c r="K221" s="269"/>
      <c r="L221" s="273"/>
      <c r="M221" s="274"/>
      <c r="N221" s="275"/>
      <c r="O221" s="275"/>
      <c r="P221" s="275"/>
      <c r="Q221" s="275"/>
      <c r="R221" s="275"/>
      <c r="S221" s="275"/>
      <c r="T221" s="27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7" t="s">
        <v>159</v>
      </c>
      <c r="AU221" s="277" t="s">
        <v>82</v>
      </c>
      <c r="AV221" s="15" t="s">
        <v>80</v>
      </c>
      <c r="AW221" s="15" t="s">
        <v>30</v>
      </c>
      <c r="AX221" s="15" t="s">
        <v>73</v>
      </c>
      <c r="AY221" s="277" t="s">
        <v>145</v>
      </c>
    </row>
    <row r="222" s="13" customFormat="1">
      <c r="A222" s="13"/>
      <c r="B222" s="246"/>
      <c r="C222" s="247"/>
      <c r="D222" s="239" t="s">
        <v>159</v>
      </c>
      <c r="E222" s="248" t="s">
        <v>1</v>
      </c>
      <c r="F222" s="249" t="s">
        <v>647</v>
      </c>
      <c r="G222" s="247"/>
      <c r="H222" s="250">
        <v>14.625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159</v>
      </c>
      <c r="AU222" s="256" t="s">
        <v>82</v>
      </c>
      <c r="AV222" s="13" t="s">
        <v>82</v>
      </c>
      <c r="AW222" s="13" t="s">
        <v>30</v>
      </c>
      <c r="AX222" s="13" t="s">
        <v>73</v>
      </c>
      <c r="AY222" s="256" t="s">
        <v>145</v>
      </c>
    </row>
    <row r="223" s="13" customFormat="1">
      <c r="A223" s="13"/>
      <c r="B223" s="246"/>
      <c r="C223" s="247"/>
      <c r="D223" s="239" t="s">
        <v>159</v>
      </c>
      <c r="E223" s="248" t="s">
        <v>1</v>
      </c>
      <c r="F223" s="249" t="s">
        <v>648</v>
      </c>
      <c r="G223" s="247"/>
      <c r="H223" s="250">
        <v>4.6799999999999997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159</v>
      </c>
      <c r="AU223" s="256" t="s">
        <v>82</v>
      </c>
      <c r="AV223" s="13" t="s">
        <v>82</v>
      </c>
      <c r="AW223" s="13" t="s">
        <v>30</v>
      </c>
      <c r="AX223" s="13" t="s">
        <v>73</v>
      </c>
      <c r="AY223" s="256" t="s">
        <v>145</v>
      </c>
    </row>
    <row r="224" s="13" customFormat="1">
      <c r="A224" s="13"/>
      <c r="B224" s="246"/>
      <c r="C224" s="247"/>
      <c r="D224" s="239" t="s">
        <v>159</v>
      </c>
      <c r="E224" s="248" t="s">
        <v>1</v>
      </c>
      <c r="F224" s="249" t="s">
        <v>654</v>
      </c>
      <c r="G224" s="247"/>
      <c r="H224" s="250">
        <v>-91.284999999999997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159</v>
      </c>
      <c r="AU224" s="256" t="s">
        <v>82</v>
      </c>
      <c r="AV224" s="13" t="s">
        <v>82</v>
      </c>
      <c r="AW224" s="13" t="s">
        <v>30</v>
      </c>
      <c r="AX224" s="13" t="s">
        <v>73</v>
      </c>
      <c r="AY224" s="256" t="s">
        <v>145</v>
      </c>
    </row>
    <row r="225" s="13" customFormat="1">
      <c r="A225" s="13"/>
      <c r="B225" s="246"/>
      <c r="C225" s="247"/>
      <c r="D225" s="239" t="s">
        <v>159</v>
      </c>
      <c r="E225" s="248" t="s">
        <v>1</v>
      </c>
      <c r="F225" s="249" t="s">
        <v>655</v>
      </c>
      <c r="G225" s="247"/>
      <c r="H225" s="250">
        <v>164.31299999999999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159</v>
      </c>
      <c r="AU225" s="256" t="s">
        <v>82</v>
      </c>
      <c r="AV225" s="13" t="s">
        <v>82</v>
      </c>
      <c r="AW225" s="13" t="s">
        <v>30</v>
      </c>
      <c r="AX225" s="13" t="s">
        <v>73</v>
      </c>
      <c r="AY225" s="256" t="s">
        <v>145</v>
      </c>
    </row>
    <row r="226" s="14" customFormat="1">
      <c r="A226" s="14"/>
      <c r="B226" s="257"/>
      <c r="C226" s="258"/>
      <c r="D226" s="239" t="s">
        <v>159</v>
      </c>
      <c r="E226" s="259" t="s">
        <v>1</v>
      </c>
      <c r="F226" s="260" t="s">
        <v>162</v>
      </c>
      <c r="G226" s="258"/>
      <c r="H226" s="261">
        <v>164.31299999999999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7" t="s">
        <v>159</v>
      </c>
      <c r="AU226" s="267" t="s">
        <v>82</v>
      </c>
      <c r="AV226" s="14" t="s">
        <v>153</v>
      </c>
      <c r="AW226" s="14" t="s">
        <v>30</v>
      </c>
      <c r="AX226" s="14" t="s">
        <v>80</v>
      </c>
      <c r="AY226" s="267" t="s">
        <v>145</v>
      </c>
    </row>
    <row r="227" s="12" customFormat="1" ht="22.8" customHeight="1">
      <c r="A227" s="12"/>
      <c r="B227" s="210"/>
      <c r="C227" s="211"/>
      <c r="D227" s="212" t="s">
        <v>72</v>
      </c>
      <c r="E227" s="224" t="s">
        <v>257</v>
      </c>
      <c r="F227" s="224" t="s">
        <v>258</v>
      </c>
      <c r="G227" s="211"/>
      <c r="H227" s="211"/>
      <c r="I227" s="214"/>
      <c r="J227" s="225">
        <f>BK227</f>
        <v>0</v>
      </c>
      <c r="K227" s="211"/>
      <c r="L227" s="216"/>
      <c r="M227" s="217"/>
      <c r="N227" s="218"/>
      <c r="O227" s="218"/>
      <c r="P227" s="219">
        <f>SUM(P228:P291)</f>
        <v>0</v>
      </c>
      <c r="Q227" s="218"/>
      <c r="R227" s="219">
        <f>SUM(R228:R291)</f>
        <v>0</v>
      </c>
      <c r="S227" s="218"/>
      <c r="T227" s="220">
        <f>SUM(T228:T291)</f>
        <v>103.13267000000002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1" t="s">
        <v>80</v>
      </c>
      <c r="AT227" s="222" t="s">
        <v>72</v>
      </c>
      <c r="AU227" s="222" t="s">
        <v>80</v>
      </c>
      <c r="AY227" s="221" t="s">
        <v>145</v>
      </c>
      <c r="BK227" s="223">
        <f>SUM(BK228:BK291)</f>
        <v>0</v>
      </c>
    </row>
    <row r="228" s="2" customFormat="1" ht="24.15" customHeight="1">
      <c r="A228" s="38"/>
      <c r="B228" s="39"/>
      <c r="C228" s="226" t="s">
        <v>304</v>
      </c>
      <c r="D228" s="226" t="s">
        <v>148</v>
      </c>
      <c r="E228" s="227" t="s">
        <v>656</v>
      </c>
      <c r="F228" s="228" t="s">
        <v>657</v>
      </c>
      <c r="G228" s="229" t="s">
        <v>185</v>
      </c>
      <c r="H228" s="230">
        <v>2.2679999999999998</v>
      </c>
      <c r="I228" s="231"/>
      <c r="J228" s="232">
        <f>ROUND(I228*H228,2)</f>
        <v>0</v>
      </c>
      <c r="K228" s="228" t="s">
        <v>152</v>
      </c>
      <c r="L228" s="44"/>
      <c r="M228" s="233" t="s">
        <v>1</v>
      </c>
      <c r="N228" s="234" t="s">
        <v>38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1.8</v>
      </c>
      <c r="T228" s="236">
        <f>S228*H228</f>
        <v>4.0823999999999998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153</v>
      </c>
      <c r="AT228" s="237" t="s">
        <v>148</v>
      </c>
      <c r="AU228" s="237" t="s">
        <v>82</v>
      </c>
      <c r="AY228" s="17" t="s">
        <v>145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80</v>
      </c>
      <c r="BK228" s="238">
        <f>ROUND(I228*H228,2)</f>
        <v>0</v>
      </c>
      <c r="BL228" s="17" t="s">
        <v>153</v>
      </c>
      <c r="BM228" s="237" t="s">
        <v>658</v>
      </c>
    </row>
    <row r="229" s="2" customFormat="1">
      <c r="A229" s="38"/>
      <c r="B229" s="39"/>
      <c r="C229" s="40"/>
      <c r="D229" s="239" t="s">
        <v>155</v>
      </c>
      <c r="E229" s="40"/>
      <c r="F229" s="240" t="s">
        <v>659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155</v>
      </c>
      <c r="AU229" s="17" t="s">
        <v>82</v>
      </c>
    </row>
    <row r="230" s="2" customFormat="1">
      <c r="A230" s="38"/>
      <c r="B230" s="39"/>
      <c r="C230" s="40"/>
      <c r="D230" s="244" t="s">
        <v>157</v>
      </c>
      <c r="E230" s="40"/>
      <c r="F230" s="245" t="s">
        <v>660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157</v>
      </c>
      <c r="AU230" s="17" t="s">
        <v>82</v>
      </c>
    </row>
    <row r="231" s="15" customFormat="1">
      <c r="A231" s="15"/>
      <c r="B231" s="268"/>
      <c r="C231" s="269"/>
      <c r="D231" s="239" t="s">
        <v>159</v>
      </c>
      <c r="E231" s="270" t="s">
        <v>1</v>
      </c>
      <c r="F231" s="271" t="s">
        <v>661</v>
      </c>
      <c r="G231" s="269"/>
      <c r="H231" s="270" t="s">
        <v>1</v>
      </c>
      <c r="I231" s="272"/>
      <c r="J231" s="269"/>
      <c r="K231" s="269"/>
      <c r="L231" s="273"/>
      <c r="M231" s="274"/>
      <c r="N231" s="275"/>
      <c r="O231" s="275"/>
      <c r="P231" s="275"/>
      <c r="Q231" s="275"/>
      <c r="R231" s="275"/>
      <c r="S231" s="275"/>
      <c r="T231" s="27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7" t="s">
        <v>159</v>
      </c>
      <c r="AU231" s="277" t="s">
        <v>82</v>
      </c>
      <c r="AV231" s="15" t="s">
        <v>80</v>
      </c>
      <c r="AW231" s="15" t="s">
        <v>30</v>
      </c>
      <c r="AX231" s="15" t="s">
        <v>73</v>
      </c>
      <c r="AY231" s="277" t="s">
        <v>145</v>
      </c>
    </row>
    <row r="232" s="13" customFormat="1">
      <c r="A232" s="13"/>
      <c r="B232" s="246"/>
      <c r="C232" s="247"/>
      <c r="D232" s="239" t="s">
        <v>159</v>
      </c>
      <c r="E232" s="248" t="s">
        <v>1</v>
      </c>
      <c r="F232" s="249" t="s">
        <v>662</v>
      </c>
      <c r="G232" s="247"/>
      <c r="H232" s="250">
        <v>2.2679999999999998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159</v>
      </c>
      <c r="AU232" s="256" t="s">
        <v>82</v>
      </c>
      <c r="AV232" s="13" t="s">
        <v>82</v>
      </c>
      <c r="AW232" s="13" t="s">
        <v>30</v>
      </c>
      <c r="AX232" s="13" t="s">
        <v>80</v>
      </c>
      <c r="AY232" s="256" t="s">
        <v>145</v>
      </c>
    </row>
    <row r="233" s="2" customFormat="1" ht="24.15" customHeight="1">
      <c r="A233" s="38"/>
      <c r="B233" s="39"/>
      <c r="C233" s="226" t="s">
        <v>368</v>
      </c>
      <c r="D233" s="226" t="s">
        <v>148</v>
      </c>
      <c r="E233" s="227" t="s">
        <v>297</v>
      </c>
      <c r="F233" s="228" t="s">
        <v>298</v>
      </c>
      <c r="G233" s="229" t="s">
        <v>185</v>
      </c>
      <c r="H233" s="230">
        <v>1.26</v>
      </c>
      <c r="I233" s="231"/>
      <c r="J233" s="232">
        <f>ROUND(I233*H233,2)</f>
        <v>0</v>
      </c>
      <c r="K233" s="228" t="s">
        <v>152</v>
      </c>
      <c r="L233" s="44"/>
      <c r="M233" s="233" t="s">
        <v>1</v>
      </c>
      <c r="N233" s="234" t="s">
        <v>38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1.5940000000000001</v>
      </c>
      <c r="T233" s="236">
        <f>S233*H233</f>
        <v>2.0084400000000002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153</v>
      </c>
      <c r="AT233" s="237" t="s">
        <v>148</v>
      </c>
      <c r="AU233" s="237" t="s">
        <v>82</v>
      </c>
      <c r="AY233" s="17" t="s">
        <v>145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80</v>
      </c>
      <c r="BK233" s="238">
        <f>ROUND(I233*H233,2)</f>
        <v>0</v>
      </c>
      <c r="BL233" s="17" t="s">
        <v>153</v>
      </c>
      <c r="BM233" s="237" t="s">
        <v>663</v>
      </c>
    </row>
    <row r="234" s="2" customFormat="1">
      <c r="A234" s="38"/>
      <c r="B234" s="39"/>
      <c r="C234" s="40"/>
      <c r="D234" s="239" t="s">
        <v>155</v>
      </c>
      <c r="E234" s="40"/>
      <c r="F234" s="240" t="s">
        <v>300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155</v>
      </c>
      <c r="AU234" s="17" t="s">
        <v>82</v>
      </c>
    </row>
    <row r="235" s="2" customFormat="1">
      <c r="A235" s="38"/>
      <c r="B235" s="39"/>
      <c r="C235" s="40"/>
      <c r="D235" s="244" t="s">
        <v>157</v>
      </c>
      <c r="E235" s="40"/>
      <c r="F235" s="245" t="s">
        <v>301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157</v>
      </c>
      <c r="AU235" s="17" t="s">
        <v>82</v>
      </c>
    </row>
    <row r="236" s="15" customFormat="1">
      <c r="A236" s="15"/>
      <c r="B236" s="268"/>
      <c r="C236" s="269"/>
      <c r="D236" s="239" t="s">
        <v>159</v>
      </c>
      <c r="E236" s="270" t="s">
        <v>1</v>
      </c>
      <c r="F236" s="271" t="s">
        <v>664</v>
      </c>
      <c r="G236" s="269"/>
      <c r="H236" s="270" t="s">
        <v>1</v>
      </c>
      <c r="I236" s="272"/>
      <c r="J236" s="269"/>
      <c r="K236" s="269"/>
      <c r="L236" s="273"/>
      <c r="M236" s="274"/>
      <c r="N236" s="275"/>
      <c r="O236" s="275"/>
      <c r="P236" s="275"/>
      <c r="Q236" s="275"/>
      <c r="R236" s="275"/>
      <c r="S236" s="275"/>
      <c r="T236" s="27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7" t="s">
        <v>159</v>
      </c>
      <c r="AU236" s="277" t="s">
        <v>82</v>
      </c>
      <c r="AV236" s="15" t="s">
        <v>80</v>
      </c>
      <c r="AW236" s="15" t="s">
        <v>30</v>
      </c>
      <c r="AX236" s="15" t="s">
        <v>73</v>
      </c>
      <c r="AY236" s="277" t="s">
        <v>145</v>
      </c>
    </row>
    <row r="237" s="13" customFormat="1">
      <c r="A237" s="13"/>
      <c r="B237" s="246"/>
      <c r="C237" s="247"/>
      <c r="D237" s="239" t="s">
        <v>159</v>
      </c>
      <c r="E237" s="248" t="s">
        <v>1</v>
      </c>
      <c r="F237" s="249" t="s">
        <v>665</v>
      </c>
      <c r="G237" s="247"/>
      <c r="H237" s="250">
        <v>1.26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159</v>
      </c>
      <c r="AU237" s="256" t="s">
        <v>82</v>
      </c>
      <c r="AV237" s="13" t="s">
        <v>82</v>
      </c>
      <c r="AW237" s="13" t="s">
        <v>30</v>
      </c>
      <c r="AX237" s="13" t="s">
        <v>80</v>
      </c>
      <c r="AY237" s="256" t="s">
        <v>145</v>
      </c>
    </row>
    <row r="238" s="2" customFormat="1" ht="21.75" customHeight="1">
      <c r="A238" s="38"/>
      <c r="B238" s="39"/>
      <c r="C238" s="226" t="s">
        <v>481</v>
      </c>
      <c r="D238" s="226" t="s">
        <v>148</v>
      </c>
      <c r="E238" s="227" t="s">
        <v>666</v>
      </c>
      <c r="F238" s="228" t="s">
        <v>667</v>
      </c>
      <c r="G238" s="229" t="s">
        <v>185</v>
      </c>
      <c r="H238" s="230">
        <v>1.575</v>
      </c>
      <c r="I238" s="231"/>
      <c r="J238" s="232">
        <f>ROUND(I238*H238,2)</f>
        <v>0</v>
      </c>
      <c r="K238" s="228" t="s">
        <v>152</v>
      </c>
      <c r="L238" s="44"/>
      <c r="M238" s="233" t="s">
        <v>1</v>
      </c>
      <c r="N238" s="234" t="s">
        <v>38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2.1000000000000001</v>
      </c>
      <c r="T238" s="236">
        <f>S238*H238</f>
        <v>3.3075000000000001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153</v>
      </c>
      <c r="AT238" s="237" t="s">
        <v>148</v>
      </c>
      <c r="AU238" s="237" t="s">
        <v>82</v>
      </c>
      <c r="AY238" s="17" t="s">
        <v>145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80</v>
      </c>
      <c r="BK238" s="238">
        <f>ROUND(I238*H238,2)</f>
        <v>0</v>
      </c>
      <c r="BL238" s="17" t="s">
        <v>153</v>
      </c>
      <c r="BM238" s="237" t="s">
        <v>668</v>
      </c>
    </row>
    <row r="239" s="2" customFormat="1">
      <c r="A239" s="38"/>
      <c r="B239" s="39"/>
      <c r="C239" s="40"/>
      <c r="D239" s="239" t="s">
        <v>155</v>
      </c>
      <c r="E239" s="40"/>
      <c r="F239" s="240" t="s">
        <v>669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155</v>
      </c>
      <c r="AU239" s="17" t="s">
        <v>82</v>
      </c>
    </row>
    <row r="240" s="2" customFormat="1">
      <c r="A240" s="38"/>
      <c r="B240" s="39"/>
      <c r="C240" s="40"/>
      <c r="D240" s="244" t="s">
        <v>157</v>
      </c>
      <c r="E240" s="40"/>
      <c r="F240" s="245" t="s">
        <v>670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157</v>
      </c>
      <c r="AU240" s="17" t="s">
        <v>82</v>
      </c>
    </row>
    <row r="241" s="15" customFormat="1">
      <c r="A241" s="15"/>
      <c r="B241" s="268"/>
      <c r="C241" s="269"/>
      <c r="D241" s="239" t="s">
        <v>159</v>
      </c>
      <c r="E241" s="270" t="s">
        <v>1</v>
      </c>
      <c r="F241" s="271" t="s">
        <v>671</v>
      </c>
      <c r="G241" s="269"/>
      <c r="H241" s="270" t="s">
        <v>1</v>
      </c>
      <c r="I241" s="272"/>
      <c r="J241" s="269"/>
      <c r="K241" s="269"/>
      <c r="L241" s="273"/>
      <c r="M241" s="274"/>
      <c r="N241" s="275"/>
      <c r="O241" s="275"/>
      <c r="P241" s="275"/>
      <c r="Q241" s="275"/>
      <c r="R241" s="275"/>
      <c r="S241" s="275"/>
      <c r="T241" s="27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7" t="s">
        <v>159</v>
      </c>
      <c r="AU241" s="277" t="s">
        <v>82</v>
      </c>
      <c r="AV241" s="15" t="s">
        <v>80</v>
      </c>
      <c r="AW241" s="15" t="s">
        <v>30</v>
      </c>
      <c r="AX241" s="15" t="s">
        <v>73</v>
      </c>
      <c r="AY241" s="277" t="s">
        <v>145</v>
      </c>
    </row>
    <row r="242" s="13" customFormat="1">
      <c r="A242" s="13"/>
      <c r="B242" s="246"/>
      <c r="C242" s="247"/>
      <c r="D242" s="239" t="s">
        <v>159</v>
      </c>
      <c r="E242" s="248" t="s">
        <v>1</v>
      </c>
      <c r="F242" s="249" t="s">
        <v>672</v>
      </c>
      <c r="G242" s="247"/>
      <c r="H242" s="250">
        <v>1.575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159</v>
      </c>
      <c r="AU242" s="256" t="s">
        <v>82</v>
      </c>
      <c r="AV242" s="13" t="s">
        <v>82</v>
      </c>
      <c r="AW242" s="13" t="s">
        <v>30</v>
      </c>
      <c r="AX242" s="13" t="s">
        <v>73</v>
      </c>
      <c r="AY242" s="256" t="s">
        <v>145</v>
      </c>
    </row>
    <row r="243" s="14" customFormat="1">
      <c r="A243" s="14"/>
      <c r="B243" s="257"/>
      <c r="C243" s="258"/>
      <c r="D243" s="239" t="s">
        <v>159</v>
      </c>
      <c r="E243" s="259" t="s">
        <v>1</v>
      </c>
      <c r="F243" s="260" t="s">
        <v>162</v>
      </c>
      <c r="G243" s="258"/>
      <c r="H243" s="261">
        <v>1.575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7" t="s">
        <v>159</v>
      </c>
      <c r="AU243" s="267" t="s">
        <v>82</v>
      </c>
      <c r="AV243" s="14" t="s">
        <v>153</v>
      </c>
      <c r="AW243" s="14" t="s">
        <v>30</v>
      </c>
      <c r="AX243" s="14" t="s">
        <v>80</v>
      </c>
      <c r="AY243" s="267" t="s">
        <v>145</v>
      </c>
    </row>
    <row r="244" s="2" customFormat="1" ht="24.15" customHeight="1">
      <c r="A244" s="38"/>
      <c r="B244" s="39"/>
      <c r="C244" s="226" t="s">
        <v>7</v>
      </c>
      <c r="D244" s="226" t="s">
        <v>148</v>
      </c>
      <c r="E244" s="227" t="s">
        <v>673</v>
      </c>
      <c r="F244" s="228" t="s">
        <v>674</v>
      </c>
      <c r="G244" s="229" t="s">
        <v>185</v>
      </c>
      <c r="H244" s="230">
        <v>1.575</v>
      </c>
      <c r="I244" s="231"/>
      <c r="J244" s="232">
        <f>ROUND(I244*H244,2)</f>
        <v>0</v>
      </c>
      <c r="K244" s="228" t="s">
        <v>152</v>
      </c>
      <c r="L244" s="44"/>
      <c r="M244" s="233" t="s">
        <v>1</v>
      </c>
      <c r="N244" s="234" t="s">
        <v>38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1.6000000000000001</v>
      </c>
      <c r="T244" s="236">
        <f>S244*H244</f>
        <v>2.52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153</v>
      </c>
      <c r="AT244" s="237" t="s">
        <v>148</v>
      </c>
      <c r="AU244" s="237" t="s">
        <v>82</v>
      </c>
      <c r="AY244" s="17" t="s">
        <v>145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80</v>
      </c>
      <c r="BK244" s="238">
        <f>ROUND(I244*H244,2)</f>
        <v>0</v>
      </c>
      <c r="BL244" s="17" t="s">
        <v>153</v>
      </c>
      <c r="BM244" s="237" t="s">
        <v>675</v>
      </c>
    </row>
    <row r="245" s="2" customFormat="1">
      <c r="A245" s="38"/>
      <c r="B245" s="39"/>
      <c r="C245" s="40"/>
      <c r="D245" s="239" t="s">
        <v>155</v>
      </c>
      <c r="E245" s="40"/>
      <c r="F245" s="240" t="s">
        <v>676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155</v>
      </c>
      <c r="AU245" s="17" t="s">
        <v>82</v>
      </c>
    </row>
    <row r="246" s="2" customFormat="1">
      <c r="A246" s="38"/>
      <c r="B246" s="39"/>
      <c r="C246" s="40"/>
      <c r="D246" s="244" t="s">
        <v>157</v>
      </c>
      <c r="E246" s="40"/>
      <c r="F246" s="245" t="s">
        <v>677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82</v>
      </c>
    </row>
    <row r="247" s="15" customFormat="1">
      <c r="A247" s="15"/>
      <c r="B247" s="268"/>
      <c r="C247" s="269"/>
      <c r="D247" s="239" t="s">
        <v>159</v>
      </c>
      <c r="E247" s="270" t="s">
        <v>1</v>
      </c>
      <c r="F247" s="271" t="s">
        <v>671</v>
      </c>
      <c r="G247" s="269"/>
      <c r="H247" s="270" t="s">
        <v>1</v>
      </c>
      <c r="I247" s="272"/>
      <c r="J247" s="269"/>
      <c r="K247" s="269"/>
      <c r="L247" s="273"/>
      <c r="M247" s="274"/>
      <c r="N247" s="275"/>
      <c r="O247" s="275"/>
      <c r="P247" s="275"/>
      <c r="Q247" s="275"/>
      <c r="R247" s="275"/>
      <c r="S247" s="275"/>
      <c r="T247" s="27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7" t="s">
        <v>159</v>
      </c>
      <c r="AU247" s="277" t="s">
        <v>82</v>
      </c>
      <c r="AV247" s="15" t="s">
        <v>80</v>
      </c>
      <c r="AW247" s="15" t="s">
        <v>30</v>
      </c>
      <c r="AX247" s="15" t="s">
        <v>73</v>
      </c>
      <c r="AY247" s="277" t="s">
        <v>145</v>
      </c>
    </row>
    <row r="248" s="13" customFormat="1">
      <c r="A248" s="13"/>
      <c r="B248" s="246"/>
      <c r="C248" s="247"/>
      <c r="D248" s="239" t="s">
        <v>159</v>
      </c>
      <c r="E248" s="248" t="s">
        <v>1</v>
      </c>
      <c r="F248" s="249" t="s">
        <v>672</v>
      </c>
      <c r="G248" s="247"/>
      <c r="H248" s="250">
        <v>1.575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159</v>
      </c>
      <c r="AU248" s="256" t="s">
        <v>82</v>
      </c>
      <c r="AV248" s="13" t="s">
        <v>82</v>
      </c>
      <c r="AW248" s="13" t="s">
        <v>30</v>
      </c>
      <c r="AX248" s="13" t="s">
        <v>73</v>
      </c>
      <c r="AY248" s="256" t="s">
        <v>145</v>
      </c>
    </row>
    <row r="249" s="14" customFormat="1">
      <c r="A249" s="14"/>
      <c r="B249" s="257"/>
      <c r="C249" s="258"/>
      <c r="D249" s="239" t="s">
        <v>159</v>
      </c>
      <c r="E249" s="259" t="s">
        <v>1</v>
      </c>
      <c r="F249" s="260" t="s">
        <v>162</v>
      </c>
      <c r="G249" s="258"/>
      <c r="H249" s="261">
        <v>1.575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7" t="s">
        <v>159</v>
      </c>
      <c r="AU249" s="267" t="s">
        <v>82</v>
      </c>
      <c r="AV249" s="14" t="s">
        <v>153</v>
      </c>
      <c r="AW249" s="14" t="s">
        <v>30</v>
      </c>
      <c r="AX249" s="14" t="s">
        <v>80</v>
      </c>
      <c r="AY249" s="267" t="s">
        <v>145</v>
      </c>
    </row>
    <row r="250" s="2" customFormat="1" ht="24.15" customHeight="1">
      <c r="A250" s="38"/>
      <c r="B250" s="39"/>
      <c r="C250" s="226" t="s">
        <v>281</v>
      </c>
      <c r="D250" s="226" t="s">
        <v>148</v>
      </c>
      <c r="E250" s="227" t="s">
        <v>678</v>
      </c>
      <c r="F250" s="228" t="s">
        <v>679</v>
      </c>
      <c r="G250" s="229" t="s">
        <v>151</v>
      </c>
      <c r="H250" s="230">
        <v>5.4800000000000004</v>
      </c>
      <c r="I250" s="231"/>
      <c r="J250" s="232">
        <f>ROUND(I250*H250,2)</f>
        <v>0</v>
      </c>
      <c r="K250" s="228" t="s">
        <v>152</v>
      </c>
      <c r="L250" s="44"/>
      <c r="M250" s="233" t="s">
        <v>1</v>
      </c>
      <c r="N250" s="234" t="s">
        <v>38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0.031</v>
      </c>
      <c r="T250" s="236">
        <f>S250*H250</f>
        <v>0.16988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153</v>
      </c>
      <c r="AT250" s="237" t="s">
        <v>148</v>
      </c>
      <c r="AU250" s="237" t="s">
        <v>82</v>
      </c>
      <c r="AY250" s="17" t="s">
        <v>145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80</v>
      </c>
      <c r="BK250" s="238">
        <f>ROUND(I250*H250,2)</f>
        <v>0</v>
      </c>
      <c r="BL250" s="17" t="s">
        <v>153</v>
      </c>
      <c r="BM250" s="237" t="s">
        <v>680</v>
      </c>
    </row>
    <row r="251" s="2" customFormat="1">
      <c r="A251" s="38"/>
      <c r="B251" s="39"/>
      <c r="C251" s="40"/>
      <c r="D251" s="239" t="s">
        <v>155</v>
      </c>
      <c r="E251" s="40"/>
      <c r="F251" s="240" t="s">
        <v>681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155</v>
      </c>
      <c r="AU251" s="17" t="s">
        <v>82</v>
      </c>
    </row>
    <row r="252" s="2" customFormat="1">
      <c r="A252" s="38"/>
      <c r="B252" s="39"/>
      <c r="C252" s="40"/>
      <c r="D252" s="244" t="s">
        <v>157</v>
      </c>
      <c r="E252" s="40"/>
      <c r="F252" s="245" t="s">
        <v>682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157</v>
      </c>
      <c r="AU252" s="17" t="s">
        <v>82</v>
      </c>
    </row>
    <row r="253" s="13" customFormat="1">
      <c r="A253" s="13"/>
      <c r="B253" s="246"/>
      <c r="C253" s="247"/>
      <c r="D253" s="239" t="s">
        <v>159</v>
      </c>
      <c r="E253" s="248" t="s">
        <v>1</v>
      </c>
      <c r="F253" s="249" t="s">
        <v>683</v>
      </c>
      <c r="G253" s="247"/>
      <c r="H253" s="250">
        <v>2.8599999999999999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6" t="s">
        <v>159</v>
      </c>
      <c r="AU253" s="256" t="s">
        <v>82</v>
      </c>
      <c r="AV253" s="13" t="s">
        <v>82</v>
      </c>
      <c r="AW253" s="13" t="s">
        <v>30</v>
      </c>
      <c r="AX253" s="13" t="s">
        <v>73</v>
      </c>
      <c r="AY253" s="256" t="s">
        <v>145</v>
      </c>
    </row>
    <row r="254" s="13" customFormat="1">
      <c r="A254" s="13"/>
      <c r="B254" s="246"/>
      <c r="C254" s="247"/>
      <c r="D254" s="239" t="s">
        <v>159</v>
      </c>
      <c r="E254" s="248" t="s">
        <v>1</v>
      </c>
      <c r="F254" s="249" t="s">
        <v>684</v>
      </c>
      <c r="G254" s="247"/>
      <c r="H254" s="250">
        <v>1.8200000000000001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6" t="s">
        <v>159</v>
      </c>
      <c r="AU254" s="256" t="s">
        <v>82</v>
      </c>
      <c r="AV254" s="13" t="s">
        <v>82</v>
      </c>
      <c r="AW254" s="13" t="s">
        <v>30</v>
      </c>
      <c r="AX254" s="13" t="s">
        <v>73</v>
      </c>
      <c r="AY254" s="256" t="s">
        <v>145</v>
      </c>
    </row>
    <row r="255" s="13" customFormat="1">
      <c r="A255" s="13"/>
      <c r="B255" s="246"/>
      <c r="C255" s="247"/>
      <c r="D255" s="239" t="s">
        <v>159</v>
      </c>
      <c r="E255" s="248" t="s">
        <v>1</v>
      </c>
      <c r="F255" s="249" t="s">
        <v>685</v>
      </c>
      <c r="G255" s="247"/>
      <c r="H255" s="250">
        <v>0.80000000000000004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159</v>
      </c>
      <c r="AU255" s="256" t="s">
        <v>82</v>
      </c>
      <c r="AV255" s="13" t="s">
        <v>82</v>
      </c>
      <c r="AW255" s="13" t="s">
        <v>30</v>
      </c>
      <c r="AX255" s="13" t="s">
        <v>73</v>
      </c>
      <c r="AY255" s="256" t="s">
        <v>145</v>
      </c>
    </row>
    <row r="256" s="14" customFormat="1">
      <c r="A256" s="14"/>
      <c r="B256" s="257"/>
      <c r="C256" s="258"/>
      <c r="D256" s="239" t="s">
        <v>159</v>
      </c>
      <c r="E256" s="259" t="s">
        <v>1</v>
      </c>
      <c r="F256" s="260" t="s">
        <v>162</v>
      </c>
      <c r="G256" s="258"/>
      <c r="H256" s="261">
        <v>5.4800000000000004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7" t="s">
        <v>159</v>
      </c>
      <c r="AU256" s="267" t="s">
        <v>82</v>
      </c>
      <c r="AV256" s="14" t="s">
        <v>153</v>
      </c>
      <c r="AW256" s="14" t="s">
        <v>30</v>
      </c>
      <c r="AX256" s="14" t="s">
        <v>80</v>
      </c>
      <c r="AY256" s="267" t="s">
        <v>145</v>
      </c>
    </row>
    <row r="257" s="2" customFormat="1" ht="24.15" customHeight="1">
      <c r="A257" s="38"/>
      <c r="B257" s="39"/>
      <c r="C257" s="226" t="s">
        <v>288</v>
      </c>
      <c r="D257" s="226" t="s">
        <v>148</v>
      </c>
      <c r="E257" s="227" t="s">
        <v>686</v>
      </c>
      <c r="F257" s="228" t="s">
        <v>687</v>
      </c>
      <c r="G257" s="229" t="s">
        <v>151</v>
      </c>
      <c r="H257" s="230">
        <v>8.25</v>
      </c>
      <c r="I257" s="231"/>
      <c r="J257" s="232">
        <f>ROUND(I257*H257,2)</f>
        <v>0</v>
      </c>
      <c r="K257" s="228" t="s">
        <v>152</v>
      </c>
      <c r="L257" s="44"/>
      <c r="M257" s="233" t="s">
        <v>1</v>
      </c>
      <c r="N257" s="234" t="s">
        <v>38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0.027</v>
      </c>
      <c r="T257" s="236">
        <f>S257*H257</f>
        <v>0.22275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153</v>
      </c>
      <c r="AT257" s="237" t="s">
        <v>148</v>
      </c>
      <c r="AU257" s="237" t="s">
        <v>82</v>
      </c>
      <c r="AY257" s="17" t="s">
        <v>145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80</v>
      </c>
      <c r="BK257" s="238">
        <f>ROUND(I257*H257,2)</f>
        <v>0</v>
      </c>
      <c r="BL257" s="17" t="s">
        <v>153</v>
      </c>
      <c r="BM257" s="237" t="s">
        <v>688</v>
      </c>
    </row>
    <row r="258" s="2" customFormat="1">
      <c r="A258" s="38"/>
      <c r="B258" s="39"/>
      <c r="C258" s="40"/>
      <c r="D258" s="239" t="s">
        <v>155</v>
      </c>
      <c r="E258" s="40"/>
      <c r="F258" s="240" t="s">
        <v>689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155</v>
      </c>
      <c r="AU258" s="17" t="s">
        <v>82</v>
      </c>
    </row>
    <row r="259" s="2" customFormat="1">
      <c r="A259" s="38"/>
      <c r="B259" s="39"/>
      <c r="C259" s="40"/>
      <c r="D259" s="244" t="s">
        <v>157</v>
      </c>
      <c r="E259" s="40"/>
      <c r="F259" s="245" t="s">
        <v>690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157</v>
      </c>
      <c r="AU259" s="17" t="s">
        <v>82</v>
      </c>
    </row>
    <row r="260" s="13" customFormat="1">
      <c r="A260" s="13"/>
      <c r="B260" s="246"/>
      <c r="C260" s="247"/>
      <c r="D260" s="239" t="s">
        <v>159</v>
      </c>
      <c r="E260" s="248" t="s">
        <v>1</v>
      </c>
      <c r="F260" s="249" t="s">
        <v>691</v>
      </c>
      <c r="G260" s="247"/>
      <c r="H260" s="250">
        <v>3.96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159</v>
      </c>
      <c r="AU260" s="256" t="s">
        <v>82</v>
      </c>
      <c r="AV260" s="13" t="s">
        <v>82</v>
      </c>
      <c r="AW260" s="13" t="s">
        <v>30</v>
      </c>
      <c r="AX260" s="13" t="s">
        <v>73</v>
      </c>
      <c r="AY260" s="256" t="s">
        <v>145</v>
      </c>
    </row>
    <row r="261" s="13" customFormat="1">
      <c r="A261" s="13"/>
      <c r="B261" s="246"/>
      <c r="C261" s="247"/>
      <c r="D261" s="239" t="s">
        <v>159</v>
      </c>
      <c r="E261" s="248" t="s">
        <v>1</v>
      </c>
      <c r="F261" s="249" t="s">
        <v>692</v>
      </c>
      <c r="G261" s="247"/>
      <c r="H261" s="250">
        <v>4.29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6" t="s">
        <v>159</v>
      </c>
      <c r="AU261" s="256" t="s">
        <v>82</v>
      </c>
      <c r="AV261" s="13" t="s">
        <v>82</v>
      </c>
      <c r="AW261" s="13" t="s">
        <v>30</v>
      </c>
      <c r="AX261" s="13" t="s">
        <v>73</v>
      </c>
      <c r="AY261" s="256" t="s">
        <v>145</v>
      </c>
    </row>
    <row r="262" s="14" customFormat="1">
      <c r="A262" s="14"/>
      <c r="B262" s="257"/>
      <c r="C262" s="258"/>
      <c r="D262" s="239" t="s">
        <v>159</v>
      </c>
      <c r="E262" s="259" t="s">
        <v>1</v>
      </c>
      <c r="F262" s="260" t="s">
        <v>162</v>
      </c>
      <c r="G262" s="258"/>
      <c r="H262" s="261">
        <v>8.25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7" t="s">
        <v>159</v>
      </c>
      <c r="AU262" s="267" t="s">
        <v>82</v>
      </c>
      <c r="AV262" s="14" t="s">
        <v>153</v>
      </c>
      <c r="AW262" s="14" t="s">
        <v>30</v>
      </c>
      <c r="AX262" s="14" t="s">
        <v>80</v>
      </c>
      <c r="AY262" s="267" t="s">
        <v>145</v>
      </c>
    </row>
    <row r="263" s="2" customFormat="1" ht="21.75" customHeight="1">
      <c r="A263" s="38"/>
      <c r="B263" s="39"/>
      <c r="C263" s="226" t="s">
        <v>320</v>
      </c>
      <c r="D263" s="226" t="s">
        <v>148</v>
      </c>
      <c r="E263" s="227" t="s">
        <v>693</v>
      </c>
      <c r="F263" s="228" t="s">
        <v>694</v>
      </c>
      <c r="G263" s="229" t="s">
        <v>151</v>
      </c>
      <c r="H263" s="230">
        <v>14</v>
      </c>
      <c r="I263" s="231"/>
      <c r="J263" s="232">
        <f>ROUND(I263*H263,2)</f>
        <v>0</v>
      </c>
      <c r="K263" s="228" t="s">
        <v>152</v>
      </c>
      <c r="L263" s="44"/>
      <c r="M263" s="233" t="s">
        <v>1</v>
      </c>
      <c r="N263" s="234" t="s">
        <v>38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0.075999999999999998</v>
      </c>
      <c r="T263" s="236">
        <f>S263*H263</f>
        <v>1.0640000000000001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153</v>
      </c>
      <c r="AT263" s="237" t="s">
        <v>148</v>
      </c>
      <c r="AU263" s="237" t="s">
        <v>82</v>
      </c>
      <c r="AY263" s="17" t="s">
        <v>145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80</v>
      </c>
      <c r="BK263" s="238">
        <f>ROUND(I263*H263,2)</f>
        <v>0</v>
      </c>
      <c r="BL263" s="17" t="s">
        <v>153</v>
      </c>
      <c r="BM263" s="237" t="s">
        <v>695</v>
      </c>
    </row>
    <row r="264" s="2" customFormat="1">
      <c r="A264" s="38"/>
      <c r="B264" s="39"/>
      <c r="C264" s="40"/>
      <c r="D264" s="239" t="s">
        <v>155</v>
      </c>
      <c r="E264" s="40"/>
      <c r="F264" s="240" t="s">
        <v>696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155</v>
      </c>
      <c r="AU264" s="17" t="s">
        <v>82</v>
      </c>
    </row>
    <row r="265" s="2" customFormat="1">
      <c r="A265" s="38"/>
      <c r="B265" s="39"/>
      <c r="C265" s="40"/>
      <c r="D265" s="244" t="s">
        <v>157</v>
      </c>
      <c r="E265" s="40"/>
      <c r="F265" s="245" t="s">
        <v>697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157</v>
      </c>
      <c r="AU265" s="17" t="s">
        <v>82</v>
      </c>
    </row>
    <row r="266" s="13" customFormat="1">
      <c r="A266" s="13"/>
      <c r="B266" s="246"/>
      <c r="C266" s="247"/>
      <c r="D266" s="239" t="s">
        <v>159</v>
      </c>
      <c r="E266" s="248" t="s">
        <v>1</v>
      </c>
      <c r="F266" s="249" t="s">
        <v>698</v>
      </c>
      <c r="G266" s="247"/>
      <c r="H266" s="250">
        <v>2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159</v>
      </c>
      <c r="AU266" s="256" t="s">
        <v>82</v>
      </c>
      <c r="AV266" s="13" t="s">
        <v>82</v>
      </c>
      <c r="AW266" s="13" t="s">
        <v>30</v>
      </c>
      <c r="AX266" s="13" t="s">
        <v>73</v>
      </c>
      <c r="AY266" s="256" t="s">
        <v>145</v>
      </c>
    </row>
    <row r="267" s="13" customFormat="1">
      <c r="A267" s="13"/>
      <c r="B267" s="246"/>
      <c r="C267" s="247"/>
      <c r="D267" s="239" t="s">
        <v>159</v>
      </c>
      <c r="E267" s="248" t="s">
        <v>1</v>
      </c>
      <c r="F267" s="249" t="s">
        <v>699</v>
      </c>
      <c r="G267" s="247"/>
      <c r="H267" s="250">
        <v>6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159</v>
      </c>
      <c r="AU267" s="256" t="s">
        <v>82</v>
      </c>
      <c r="AV267" s="13" t="s">
        <v>82</v>
      </c>
      <c r="AW267" s="13" t="s">
        <v>30</v>
      </c>
      <c r="AX267" s="13" t="s">
        <v>73</v>
      </c>
      <c r="AY267" s="256" t="s">
        <v>145</v>
      </c>
    </row>
    <row r="268" s="13" customFormat="1">
      <c r="A268" s="13"/>
      <c r="B268" s="246"/>
      <c r="C268" s="247"/>
      <c r="D268" s="239" t="s">
        <v>159</v>
      </c>
      <c r="E268" s="248" t="s">
        <v>1</v>
      </c>
      <c r="F268" s="249" t="s">
        <v>700</v>
      </c>
      <c r="G268" s="247"/>
      <c r="H268" s="250">
        <v>6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159</v>
      </c>
      <c r="AU268" s="256" t="s">
        <v>82</v>
      </c>
      <c r="AV268" s="13" t="s">
        <v>82</v>
      </c>
      <c r="AW268" s="13" t="s">
        <v>30</v>
      </c>
      <c r="AX268" s="13" t="s">
        <v>73</v>
      </c>
      <c r="AY268" s="256" t="s">
        <v>145</v>
      </c>
    </row>
    <row r="269" s="14" customFormat="1">
      <c r="A269" s="14"/>
      <c r="B269" s="257"/>
      <c r="C269" s="258"/>
      <c r="D269" s="239" t="s">
        <v>159</v>
      </c>
      <c r="E269" s="259" t="s">
        <v>1</v>
      </c>
      <c r="F269" s="260" t="s">
        <v>162</v>
      </c>
      <c r="G269" s="258"/>
      <c r="H269" s="261">
        <v>14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7" t="s">
        <v>159</v>
      </c>
      <c r="AU269" s="267" t="s">
        <v>82</v>
      </c>
      <c r="AV269" s="14" t="s">
        <v>153</v>
      </c>
      <c r="AW269" s="14" t="s">
        <v>30</v>
      </c>
      <c r="AX269" s="14" t="s">
        <v>80</v>
      </c>
      <c r="AY269" s="267" t="s">
        <v>145</v>
      </c>
    </row>
    <row r="270" s="2" customFormat="1" ht="21.75" customHeight="1">
      <c r="A270" s="38"/>
      <c r="B270" s="39"/>
      <c r="C270" s="226" t="s">
        <v>332</v>
      </c>
      <c r="D270" s="226" t="s">
        <v>148</v>
      </c>
      <c r="E270" s="227" t="s">
        <v>701</v>
      </c>
      <c r="F270" s="228" t="s">
        <v>702</v>
      </c>
      <c r="G270" s="229" t="s">
        <v>151</v>
      </c>
      <c r="H270" s="230">
        <v>5.04</v>
      </c>
      <c r="I270" s="231"/>
      <c r="J270" s="232">
        <f>ROUND(I270*H270,2)</f>
        <v>0</v>
      </c>
      <c r="K270" s="228" t="s">
        <v>152</v>
      </c>
      <c r="L270" s="44"/>
      <c r="M270" s="233" t="s">
        <v>1</v>
      </c>
      <c r="N270" s="234" t="s">
        <v>38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0.055</v>
      </c>
      <c r="T270" s="236">
        <f>S270*H270</f>
        <v>0.2772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153</v>
      </c>
      <c r="AT270" s="237" t="s">
        <v>148</v>
      </c>
      <c r="AU270" s="237" t="s">
        <v>82</v>
      </c>
      <c r="AY270" s="17" t="s">
        <v>145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80</v>
      </c>
      <c r="BK270" s="238">
        <f>ROUND(I270*H270,2)</f>
        <v>0</v>
      </c>
      <c r="BL270" s="17" t="s">
        <v>153</v>
      </c>
      <c r="BM270" s="237" t="s">
        <v>703</v>
      </c>
    </row>
    <row r="271" s="2" customFormat="1">
      <c r="A271" s="38"/>
      <c r="B271" s="39"/>
      <c r="C271" s="40"/>
      <c r="D271" s="239" t="s">
        <v>155</v>
      </c>
      <c r="E271" s="40"/>
      <c r="F271" s="240" t="s">
        <v>704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155</v>
      </c>
      <c r="AU271" s="17" t="s">
        <v>82</v>
      </c>
    </row>
    <row r="272" s="2" customFormat="1">
      <c r="A272" s="38"/>
      <c r="B272" s="39"/>
      <c r="C272" s="40"/>
      <c r="D272" s="244" t="s">
        <v>157</v>
      </c>
      <c r="E272" s="40"/>
      <c r="F272" s="245" t="s">
        <v>705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157</v>
      </c>
      <c r="AU272" s="17" t="s">
        <v>82</v>
      </c>
    </row>
    <row r="273" s="13" customFormat="1">
      <c r="A273" s="13"/>
      <c r="B273" s="246"/>
      <c r="C273" s="247"/>
      <c r="D273" s="239" t="s">
        <v>159</v>
      </c>
      <c r="E273" s="248" t="s">
        <v>1</v>
      </c>
      <c r="F273" s="249" t="s">
        <v>706</v>
      </c>
      <c r="G273" s="247"/>
      <c r="H273" s="250">
        <v>5.04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6" t="s">
        <v>159</v>
      </c>
      <c r="AU273" s="256" t="s">
        <v>82</v>
      </c>
      <c r="AV273" s="13" t="s">
        <v>82</v>
      </c>
      <c r="AW273" s="13" t="s">
        <v>30</v>
      </c>
      <c r="AX273" s="13" t="s">
        <v>80</v>
      </c>
      <c r="AY273" s="256" t="s">
        <v>145</v>
      </c>
    </row>
    <row r="274" s="2" customFormat="1" ht="24.15" customHeight="1">
      <c r="A274" s="38"/>
      <c r="B274" s="39"/>
      <c r="C274" s="226" t="s">
        <v>383</v>
      </c>
      <c r="D274" s="226" t="s">
        <v>148</v>
      </c>
      <c r="E274" s="227" t="s">
        <v>707</v>
      </c>
      <c r="F274" s="228" t="s">
        <v>708</v>
      </c>
      <c r="G274" s="229" t="s">
        <v>185</v>
      </c>
      <c r="H274" s="230">
        <v>35.305</v>
      </c>
      <c r="I274" s="231"/>
      <c r="J274" s="232">
        <f>ROUND(I274*H274,2)</f>
        <v>0</v>
      </c>
      <c r="K274" s="228" t="s">
        <v>152</v>
      </c>
      <c r="L274" s="44"/>
      <c r="M274" s="233" t="s">
        <v>1</v>
      </c>
      <c r="N274" s="234" t="s">
        <v>38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2.5</v>
      </c>
      <c r="T274" s="236">
        <f>S274*H274</f>
        <v>88.262500000000003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153</v>
      </c>
      <c r="AT274" s="237" t="s">
        <v>148</v>
      </c>
      <c r="AU274" s="237" t="s">
        <v>82</v>
      </c>
      <c r="AY274" s="17" t="s">
        <v>145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80</v>
      </c>
      <c r="BK274" s="238">
        <f>ROUND(I274*H274,2)</f>
        <v>0</v>
      </c>
      <c r="BL274" s="17" t="s">
        <v>153</v>
      </c>
      <c r="BM274" s="237" t="s">
        <v>709</v>
      </c>
    </row>
    <row r="275" s="2" customFormat="1">
      <c r="A275" s="38"/>
      <c r="B275" s="39"/>
      <c r="C275" s="40"/>
      <c r="D275" s="239" t="s">
        <v>155</v>
      </c>
      <c r="E275" s="40"/>
      <c r="F275" s="240" t="s">
        <v>710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155</v>
      </c>
      <c r="AU275" s="17" t="s">
        <v>82</v>
      </c>
    </row>
    <row r="276" s="2" customFormat="1">
      <c r="A276" s="38"/>
      <c r="B276" s="39"/>
      <c r="C276" s="40"/>
      <c r="D276" s="244" t="s">
        <v>157</v>
      </c>
      <c r="E276" s="40"/>
      <c r="F276" s="245" t="s">
        <v>711</v>
      </c>
      <c r="G276" s="40"/>
      <c r="H276" s="40"/>
      <c r="I276" s="241"/>
      <c r="J276" s="40"/>
      <c r="K276" s="40"/>
      <c r="L276" s="44"/>
      <c r="M276" s="242"/>
      <c r="N276" s="24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157</v>
      </c>
      <c r="AU276" s="17" t="s">
        <v>82</v>
      </c>
    </row>
    <row r="277" s="15" customFormat="1">
      <c r="A277" s="15"/>
      <c r="B277" s="268"/>
      <c r="C277" s="269"/>
      <c r="D277" s="239" t="s">
        <v>159</v>
      </c>
      <c r="E277" s="270" t="s">
        <v>1</v>
      </c>
      <c r="F277" s="271" t="s">
        <v>643</v>
      </c>
      <c r="G277" s="269"/>
      <c r="H277" s="270" t="s">
        <v>1</v>
      </c>
      <c r="I277" s="272"/>
      <c r="J277" s="269"/>
      <c r="K277" s="269"/>
      <c r="L277" s="273"/>
      <c r="M277" s="274"/>
      <c r="N277" s="275"/>
      <c r="O277" s="275"/>
      <c r="P277" s="275"/>
      <c r="Q277" s="275"/>
      <c r="R277" s="275"/>
      <c r="S277" s="275"/>
      <c r="T277" s="27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7" t="s">
        <v>159</v>
      </c>
      <c r="AU277" s="277" t="s">
        <v>82</v>
      </c>
      <c r="AV277" s="15" t="s">
        <v>80</v>
      </c>
      <c r="AW277" s="15" t="s">
        <v>30</v>
      </c>
      <c r="AX277" s="15" t="s">
        <v>73</v>
      </c>
      <c r="AY277" s="277" t="s">
        <v>145</v>
      </c>
    </row>
    <row r="278" s="13" customFormat="1">
      <c r="A278" s="13"/>
      <c r="B278" s="246"/>
      <c r="C278" s="247"/>
      <c r="D278" s="239" t="s">
        <v>159</v>
      </c>
      <c r="E278" s="248" t="s">
        <v>1</v>
      </c>
      <c r="F278" s="249" t="s">
        <v>644</v>
      </c>
      <c r="G278" s="247"/>
      <c r="H278" s="250">
        <v>9.5999999999999996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6" t="s">
        <v>159</v>
      </c>
      <c r="AU278" s="256" t="s">
        <v>82</v>
      </c>
      <c r="AV278" s="13" t="s">
        <v>82</v>
      </c>
      <c r="AW278" s="13" t="s">
        <v>30</v>
      </c>
      <c r="AX278" s="13" t="s">
        <v>73</v>
      </c>
      <c r="AY278" s="256" t="s">
        <v>145</v>
      </c>
    </row>
    <row r="279" s="13" customFormat="1">
      <c r="A279" s="13"/>
      <c r="B279" s="246"/>
      <c r="C279" s="247"/>
      <c r="D279" s="239" t="s">
        <v>159</v>
      </c>
      <c r="E279" s="248" t="s">
        <v>1</v>
      </c>
      <c r="F279" s="249" t="s">
        <v>645</v>
      </c>
      <c r="G279" s="247"/>
      <c r="H279" s="250">
        <v>6.4000000000000004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6" t="s">
        <v>159</v>
      </c>
      <c r="AU279" s="256" t="s">
        <v>82</v>
      </c>
      <c r="AV279" s="13" t="s">
        <v>82</v>
      </c>
      <c r="AW279" s="13" t="s">
        <v>30</v>
      </c>
      <c r="AX279" s="13" t="s">
        <v>73</v>
      </c>
      <c r="AY279" s="256" t="s">
        <v>145</v>
      </c>
    </row>
    <row r="280" s="15" customFormat="1">
      <c r="A280" s="15"/>
      <c r="B280" s="268"/>
      <c r="C280" s="269"/>
      <c r="D280" s="239" t="s">
        <v>159</v>
      </c>
      <c r="E280" s="270" t="s">
        <v>1</v>
      </c>
      <c r="F280" s="271" t="s">
        <v>646</v>
      </c>
      <c r="G280" s="269"/>
      <c r="H280" s="270" t="s">
        <v>1</v>
      </c>
      <c r="I280" s="272"/>
      <c r="J280" s="269"/>
      <c r="K280" s="269"/>
      <c r="L280" s="273"/>
      <c r="M280" s="274"/>
      <c r="N280" s="275"/>
      <c r="O280" s="275"/>
      <c r="P280" s="275"/>
      <c r="Q280" s="275"/>
      <c r="R280" s="275"/>
      <c r="S280" s="275"/>
      <c r="T280" s="27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7" t="s">
        <v>159</v>
      </c>
      <c r="AU280" s="277" t="s">
        <v>82</v>
      </c>
      <c r="AV280" s="15" t="s">
        <v>80</v>
      </c>
      <c r="AW280" s="15" t="s">
        <v>30</v>
      </c>
      <c r="AX280" s="15" t="s">
        <v>73</v>
      </c>
      <c r="AY280" s="277" t="s">
        <v>145</v>
      </c>
    </row>
    <row r="281" s="13" customFormat="1">
      <c r="A281" s="13"/>
      <c r="B281" s="246"/>
      <c r="C281" s="247"/>
      <c r="D281" s="239" t="s">
        <v>159</v>
      </c>
      <c r="E281" s="248" t="s">
        <v>1</v>
      </c>
      <c r="F281" s="249" t="s">
        <v>647</v>
      </c>
      <c r="G281" s="247"/>
      <c r="H281" s="250">
        <v>14.625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6" t="s">
        <v>159</v>
      </c>
      <c r="AU281" s="256" t="s">
        <v>82</v>
      </c>
      <c r="AV281" s="13" t="s">
        <v>82</v>
      </c>
      <c r="AW281" s="13" t="s">
        <v>30</v>
      </c>
      <c r="AX281" s="13" t="s">
        <v>73</v>
      </c>
      <c r="AY281" s="256" t="s">
        <v>145</v>
      </c>
    </row>
    <row r="282" s="13" customFormat="1">
      <c r="A282" s="13"/>
      <c r="B282" s="246"/>
      <c r="C282" s="247"/>
      <c r="D282" s="239" t="s">
        <v>159</v>
      </c>
      <c r="E282" s="248" t="s">
        <v>1</v>
      </c>
      <c r="F282" s="249" t="s">
        <v>648</v>
      </c>
      <c r="G282" s="247"/>
      <c r="H282" s="250">
        <v>4.6799999999999997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159</v>
      </c>
      <c r="AU282" s="256" t="s">
        <v>82</v>
      </c>
      <c r="AV282" s="13" t="s">
        <v>82</v>
      </c>
      <c r="AW282" s="13" t="s">
        <v>30</v>
      </c>
      <c r="AX282" s="13" t="s">
        <v>73</v>
      </c>
      <c r="AY282" s="256" t="s">
        <v>145</v>
      </c>
    </row>
    <row r="283" s="14" customFormat="1">
      <c r="A283" s="14"/>
      <c r="B283" s="257"/>
      <c r="C283" s="258"/>
      <c r="D283" s="239" t="s">
        <v>159</v>
      </c>
      <c r="E283" s="259" t="s">
        <v>1</v>
      </c>
      <c r="F283" s="260" t="s">
        <v>162</v>
      </c>
      <c r="G283" s="258"/>
      <c r="H283" s="261">
        <v>35.305</v>
      </c>
      <c r="I283" s="262"/>
      <c r="J283" s="258"/>
      <c r="K283" s="258"/>
      <c r="L283" s="263"/>
      <c r="M283" s="264"/>
      <c r="N283" s="265"/>
      <c r="O283" s="265"/>
      <c r="P283" s="265"/>
      <c r="Q283" s="265"/>
      <c r="R283" s="265"/>
      <c r="S283" s="265"/>
      <c r="T283" s="26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7" t="s">
        <v>159</v>
      </c>
      <c r="AU283" s="267" t="s">
        <v>82</v>
      </c>
      <c r="AV283" s="14" t="s">
        <v>153</v>
      </c>
      <c r="AW283" s="14" t="s">
        <v>30</v>
      </c>
      <c r="AX283" s="14" t="s">
        <v>80</v>
      </c>
      <c r="AY283" s="267" t="s">
        <v>145</v>
      </c>
    </row>
    <row r="284" s="2" customFormat="1" ht="24.15" customHeight="1">
      <c r="A284" s="38"/>
      <c r="B284" s="39"/>
      <c r="C284" s="226" t="s">
        <v>390</v>
      </c>
      <c r="D284" s="226" t="s">
        <v>148</v>
      </c>
      <c r="E284" s="227" t="s">
        <v>712</v>
      </c>
      <c r="F284" s="228" t="s">
        <v>713</v>
      </c>
      <c r="G284" s="229" t="s">
        <v>314</v>
      </c>
      <c r="H284" s="230">
        <v>9</v>
      </c>
      <c r="I284" s="231"/>
      <c r="J284" s="232">
        <f>ROUND(I284*H284,2)</f>
        <v>0</v>
      </c>
      <c r="K284" s="228" t="s">
        <v>152</v>
      </c>
      <c r="L284" s="44"/>
      <c r="M284" s="233" t="s">
        <v>1</v>
      </c>
      <c r="N284" s="234" t="s">
        <v>38</v>
      </c>
      <c r="O284" s="91"/>
      <c r="P284" s="235">
        <f>O284*H284</f>
        <v>0</v>
      </c>
      <c r="Q284" s="235">
        <v>0</v>
      </c>
      <c r="R284" s="235">
        <f>Q284*H284</f>
        <v>0</v>
      </c>
      <c r="S284" s="235">
        <v>0.112</v>
      </c>
      <c r="T284" s="236">
        <f>S284*H284</f>
        <v>1.008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153</v>
      </c>
      <c r="AT284" s="237" t="s">
        <v>148</v>
      </c>
      <c r="AU284" s="237" t="s">
        <v>82</v>
      </c>
      <c r="AY284" s="17" t="s">
        <v>145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80</v>
      </c>
      <c r="BK284" s="238">
        <f>ROUND(I284*H284,2)</f>
        <v>0</v>
      </c>
      <c r="BL284" s="17" t="s">
        <v>153</v>
      </c>
      <c r="BM284" s="237" t="s">
        <v>714</v>
      </c>
    </row>
    <row r="285" s="2" customFormat="1">
      <c r="A285" s="38"/>
      <c r="B285" s="39"/>
      <c r="C285" s="40"/>
      <c r="D285" s="239" t="s">
        <v>155</v>
      </c>
      <c r="E285" s="40"/>
      <c r="F285" s="240" t="s">
        <v>715</v>
      </c>
      <c r="G285" s="40"/>
      <c r="H285" s="40"/>
      <c r="I285" s="241"/>
      <c r="J285" s="40"/>
      <c r="K285" s="40"/>
      <c r="L285" s="44"/>
      <c r="M285" s="242"/>
      <c r="N285" s="24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155</v>
      </c>
      <c r="AU285" s="17" t="s">
        <v>82</v>
      </c>
    </row>
    <row r="286" s="2" customFormat="1">
      <c r="A286" s="38"/>
      <c r="B286" s="39"/>
      <c r="C286" s="40"/>
      <c r="D286" s="244" t="s">
        <v>157</v>
      </c>
      <c r="E286" s="40"/>
      <c r="F286" s="245" t="s">
        <v>716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82</v>
      </c>
    </row>
    <row r="287" s="13" customFormat="1">
      <c r="A287" s="13"/>
      <c r="B287" s="246"/>
      <c r="C287" s="247"/>
      <c r="D287" s="239" t="s">
        <v>159</v>
      </c>
      <c r="E287" s="248" t="s">
        <v>1</v>
      </c>
      <c r="F287" s="249" t="s">
        <v>296</v>
      </c>
      <c r="G287" s="247"/>
      <c r="H287" s="250">
        <v>9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6" t="s">
        <v>159</v>
      </c>
      <c r="AU287" s="256" t="s">
        <v>82</v>
      </c>
      <c r="AV287" s="13" t="s">
        <v>82</v>
      </c>
      <c r="AW287" s="13" t="s">
        <v>30</v>
      </c>
      <c r="AX287" s="13" t="s">
        <v>80</v>
      </c>
      <c r="AY287" s="256" t="s">
        <v>145</v>
      </c>
    </row>
    <row r="288" s="2" customFormat="1" ht="24.15" customHeight="1">
      <c r="A288" s="38"/>
      <c r="B288" s="39"/>
      <c r="C288" s="226" t="s">
        <v>397</v>
      </c>
      <c r="D288" s="226" t="s">
        <v>148</v>
      </c>
      <c r="E288" s="227" t="s">
        <v>717</v>
      </c>
      <c r="F288" s="228" t="s">
        <v>718</v>
      </c>
      <c r="G288" s="229" t="s">
        <v>314</v>
      </c>
      <c r="H288" s="230">
        <v>3</v>
      </c>
      <c r="I288" s="231"/>
      <c r="J288" s="232">
        <f>ROUND(I288*H288,2)</f>
        <v>0</v>
      </c>
      <c r="K288" s="228" t="s">
        <v>152</v>
      </c>
      <c r="L288" s="44"/>
      <c r="M288" s="233" t="s">
        <v>1</v>
      </c>
      <c r="N288" s="234" t="s">
        <v>38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0.070000000000000007</v>
      </c>
      <c r="T288" s="236">
        <f>S288*H288</f>
        <v>0.21000000000000002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153</v>
      </c>
      <c r="AT288" s="237" t="s">
        <v>148</v>
      </c>
      <c r="AU288" s="237" t="s">
        <v>82</v>
      </c>
      <c r="AY288" s="17" t="s">
        <v>145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80</v>
      </c>
      <c r="BK288" s="238">
        <f>ROUND(I288*H288,2)</f>
        <v>0</v>
      </c>
      <c r="BL288" s="17" t="s">
        <v>153</v>
      </c>
      <c r="BM288" s="237" t="s">
        <v>719</v>
      </c>
    </row>
    <row r="289" s="2" customFormat="1">
      <c r="A289" s="38"/>
      <c r="B289" s="39"/>
      <c r="C289" s="40"/>
      <c r="D289" s="239" t="s">
        <v>155</v>
      </c>
      <c r="E289" s="40"/>
      <c r="F289" s="240" t="s">
        <v>720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155</v>
      </c>
      <c r="AU289" s="17" t="s">
        <v>82</v>
      </c>
    </row>
    <row r="290" s="2" customFormat="1">
      <c r="A290" s="38"/>
      <c r="B290" s="39"/>
      <c r="C290" s="40"/>
      <c r="D290" s="244" t="s">
        <v>157</v>
      </c>
      <c r="E290" s="40"/>
      <c r="F290" s="245" t="s">
        <v>721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157</v>
      </c>
      <c r="AU290" s="17" t="s">
        <v>82</v>
      </c>
    </row>
    <row r="291" s="13" customFormat="1">
      <c r="A291" s="13"/>
      <c r="B291" s="246"/>
      <c r="C291" s="247"/>
      <c r="D291" s="239" t="s">
        <v>159</v>
      </c>
      <c r="E291" s="248" t="s">
        <v>1</v>
      </c>
      <c r="F291" s="249" t="s">
        <v>722</v>
      </c>
      <c r="G291" s="247"/>
      <c r="H291" s="250">
        <v>3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6" t="s">
        <v>159</v>
      </c>
      <c r="AU291" s="256" t="s">
        <v>82</v>
      </c>
      <c r="AV291" s="13" t="s">
        <v>82</v>
      </c>
      <c r="AW291" s="13" t="s">
        <v>30</v>
      </c>
      <c r="AX291" s="13" t="s">
        <v>80</v>
      </c>
      <c r="AY291" s="256" t="s">
        <v>145</v>
      </c>
    </row>
    <row r="292" s="12" customFormat="1" ht="22.8" customHeight="1">
      <c r="A292" s="12"/>
      <c r="B292" s="210"/>
      <c r="C292" s="211"/>
      <c r="D292" s="212" t="s">
        <v>72</v>
      </c>
      <c r="E292" s="224" t="s">
        <v>318</v>
      </c>
      <c r="F292" s="224" t="s">
        <v>319</v>
      </c>
      <c r="G292" s="211"/>
      <c r="H292" s="211"/>
      <c r="I292" s="214"/>
      <c r="J292" s="225">
        <f>BK292</f>
        <v>0</v>
      </c>
      <c r="K292" s="211"/>
      <c r="L292" s="216"/>
      <c r="M292" s="217"/>
      <c r="N292" s="218"/>
      <c r="O292" s="218"/>
      <c r="P292" s="219">
        <f>SUM(P293:P306)</f>
        <v>0</v>
      </c>
      <c r="Q292" s="218"/>
      <c r="R292" s="219">
        <f>SUM(R293:R306)</f>
        <v>0</v>
      </c>
      <c r="S292" s="218"/>
      <c r="T292" s="220">
        <f>SUM(T293:T306)</f>
        <v>142.06219999999999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1" t="s">
        <v>80</v>
      </c>
      <c r="AT292" s="222" t="s">
        <v>72</v>
      </c>
      <c r="AU292" s="222" t="s">
        <v>80</v>
      </c>
      <c r="AY292" s="221" t="s">
        <v>145</v>
      </c>
      <c r="BK292" s="223">
        <f>SUM(BK293:BK306)</f>
        <v>0</v>
      </c>
    </row>
    <row r="293" s="2" customFormat="1" ht="33" customHeight="1">
      <c r="A293" s="38"/>
      <c r="B293" s="39"/>
      <c r="C293" s="226" t="s">
        <v>376</v>
      </c>
      <c r="D293" s="226" t="s">
        <v>148</v>
      </c>
      <c r="E293" s="227" t="s">
        <v>723</v>
      </c>
      <c r="F293" s="228" t="s">
        <v>724</v>
      </c>
      <c r="G293" s="229" t="s">
        <v>185</v>
      </c>
      <c r="H293" s="230">
        <v>302.25999999999999</v>
      </c>
      <c r="I293" s="231"/>
      <c r="J293" s="232">
        <f>ROUND(I293*H293,2)</f>
        <v>0</v>
      </c>
      <c r="K293" s="228" t="s">
        <v>152</v>
      </c>
      <c r="L293" s="44"/>
      <c r="M293" s="233" t="s">
        <v>1</v>
      </c>
      <c r="N293" s="234" t="s">
        <v>38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0.46999999999999997</v>
      </c>
      <c r="T293" s="236">
        <f>S293*H293</f>
        <v>142.06219999999999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153</v>
      </c>
      <c r="AT293" s="237" t="s">
        <v>148</v>
      </c>
      <c r="AU293" s="237" t="s">
        <v>82</v>
      </c>
      <c r="AY293" s="17" t="s">
        <v>145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80</v>
      </c>
      <c r="BK293" s="238">
        <f>ROUND(I293*H293,2)</f>
        <v>0</v>
      </c>
      <c r="BL293" s="17" t="s">
        <v>153</v>
      </c>
      <c r="BM293" s="237" t="s">
        <v>725</v>
      </c>
    </row>
    <row r="294" s="2" customFormat="1">
      <c r="A294" s="38"/>
      <c r="B294" s="39"/>
      <c r="C294" s="40"/>
      <c r="D294" s="239" t="s">
        <v>155</v>
      </c>
      <c r="E294" s="40"/>
      <c r="F294" s="240" t="s">
        <v>726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155</v>
      </c>
      <c r="AU294" s="17" t="s">
        <v>82</v>
      </c>
    </row>
    <row r="295" s="2" customFormat="1">
      <c r="A295" s="38"/>
      <c r="B295" s="39"/>
      <c r="C295" s="40"/>
      <c r="D295" s="244" t="s">
        <v>157</v>
      </c>
      <c r="E295" s="40"/>
      <c r="F295" s="245" t="s">
        <v>727</v>
      </c>
      <c r="G295" s="40"/>
      <c r="H295" s="40"/>
      <c r="I295" s="241"/>
      <c r="J295" s="40"/>
      <c r="K295" s="40"/>
      <c r="L295" s="44"/>
      <c r="M295" s="242"/>
      <c r="N295" s="24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82</v>
      </c>
    </row>
    <row r="296" s="15" customFormat="1">
      <c r="A296" s="15"/>
      <c r="B296" s="268"/>
      <c r="C296" s="269"/>
      <c r="D296" s="239" t="s">
        <v>159</v>
      </c>
      <c r="E296" s="270" t="s">
        <v>1</v>
      </c>
      <c r="F296" s="271" t="s">
        <v>728</v>
      </c>
      <c r="G296" s="269"/>
      <c r="H296" s="270" t="s">
        <v>1</v>
      </c>
      <c r="I296" s="272"/>
      <c r="J296" s="269"/>
      <c r="K296" s="269"/>
      <c r="L296" s="273"/>
      <c r="M296" s="274"/>
      <c r="N296" s="275"/>
      <c r="O296" s="275"/>
      <c r="P296" s="275"/>
      <c r="Q296" s="275"/>
      <c r="R296" s="275"/>
      <c r="S296" s="275"/>
      <c r="T296" s="27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7" t="s">
        <v>159</v>
      </c>
      <c r="AU296" s="277" t="s">
        <v>82</v>
      </c>
      <c r="AV296" s="15" t="s">
        <v>80</v>
      </c>
      <c r="AW296" s="15" t="s">
        <v>30</v>
      </c>
      <c r="AX296" s="15" t="s">
        <v>73</v>
      </c>
      <c r="AY296" s="277" t="s">
        <v>145</v>
      </c>
    </row>
    <row r="297" s="13" customFormat="1">
      <c r="A297" s="13"/>
      <c r="B297" s="246"/>
      <c r="C297" s="247"/>
      <c r="D297" s="239" t="s">
        <v>159</v>
      </c>
      <c r="E297" s="248" t="s">
        <v>1</v>
      </c>
      <c r="F297" s="249" t="s">
        <v>729</v>
      </c>
      <c r="G297" s="247"/>
      <c r="H297" s="250">
        <v>28.559999999999999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6" t="s">
        <v>159</v>
      </c>
      <c r="AU297" s="256" t="s">
        <v>82</v>
      </c>
      <c r="AV297" s="13" t="s">
        <v>82</v>
      </c>
      <c r="AW297" s="13" t="s">
        <v>30</v>
      </c>
      <c r="AX297" s="13" t="s">
        <v>73</v>
      </c>
      <c r="AY297" s="256" t="s">
        <v>145</v>
      </c>
    </row>
    <row r="298" s="15" customFormat="1">
      <c r="A298" s="15"/>
      <c r="B298" s="268"/>
      <c r="C298" s="269"/>
      <c r="D298" s="239" t="s">
        <v>159</v>
      </c>
      <c r="E298" s="270" t="s">
        <v>1</v>
      </c>
      <c r="F298" s="271" t="s">
        <v>730</v>
      </c>
      <c r="G298" s="269"/>
      <c r="H298" s="270" t="s">
        <v>1</v>
      </c>
      <c r="I298" s="272"/>
      <c r="J298" s="269"/>
      <c r="K298" s="269"/>
      <c r="L298" s="273"/>
      <c r="M298" s="274"/>
      <c r="N298" s="275"/>
      <c r="O298" s="275"/>
      <c r="P298" s="275"/>
      <c r="Q298" s="275"/>
      <c r="R298" s="275"/>
      <c r="S298" s="275"/>
      <c r="T298" s="27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7" t="s">
        <v>159</v>
      </c>
      <c r="AU298" s="277" t="s">
        <v>82</v>
      </c>
      <c r="AV298" s="15" t="s">
        <v>80</v>
      </c>
      <c r="AW298" s="15" t="s">
        <v>30</v>
      </c>
      <c r="AX298" s="15" t="s">
        <v>73</v>
      </c>
      <c r="AY298" s="277" t="s">
        <v>145</v>
      </c>
    </row>
    <row r="299" s="13" customFormat="1">
      <c r="A299" s="13"/>
      <c r="B299" s="246"/>
      <c r="C299" s="247"/>
      <c r="D299" s="239" t="s">
        <v>159</v>
      </c>
      <c r="E299" s="248" t="s">
        <v>1</v>
      </c>
      <c r="F299" s="249" t="s">
        <v>731</v>
      </c>
      <c r="G299" s="247"/>
      <c r="H299" s="250">
        <v>99.959999999999994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159</v>
      </c>
      <c r="AU299" s="256" t="s">
        <v>82</v>
      </c>
      <c r="AV299" s="13" t="s">
        <v>82</v>
      </c>
      <c r="AW299" s="13" t="s">
        <v>30</v>
      </c>
      <c r="AX299" s="13" t="s">
        <v>73</v>
      </c>
      <c r="AY299" s="256" t="s">
        <v>145</v>
      </c>
    </row>
    <row r="300" s="15" customFormat="1">
      <c r="A300" s="15"/>
      <c r="B300" s="268"/>
      <c r="C300" s="269"/>
      <c r="D300" s="239" t="s">
        <v>159</v>
      </c>
      <c r="E300" s="270" t="s">
        <v>1</v>
      </c>
      <c r="F300" s="271" t="s">
        <v>732</v>
      </c>
      <c r="G300" s="269"/>
      <c r="H300" s="270" t="s">
        <v>1</v>
      </c>
      <c r="I300" s="272"/>
      <c r="J300" s="269"/>
      <c r="K300" s="269"/>
      <c r="L300" s="273"/>
      <c r="M300" s="274"/>
      <c r="N300" s="275"/>
      <c r="O300" s="275"/>
      <c r="P300" s="275"/>
      <c r="Q300" s="275"/>
      <c r="R300" s="275"/>
      <c r="S300" s="275"/>
      <c r="T300" s="27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7" t="s">
        <v>159</v>
      </c>
      <c r="AU300" s="277" t="s">
        <v>82</v>
      </c>
      <c r="AV300" s="15" t="s">
        <v>80</v>
      </c>
      <c r="AW300" s="15" t="s">
        <v>30</v>
      </c>
      <c r="AX300" s="15" t="s">
        <v>73</v>
      </c>
      <c r="AY300" s="277" t="s">
        <v>145</v>
      </c>
    </row>
    <row r="301" s="13" customFormat="1">
      <c r="A301" s="13"/>
      <c r="B301" s="246"/>
      <c r="C301" s="247"/>
      <c r="D301" s="239" t="s">
        <v>159</v>
      </c>
      <c r="E301" s="248" t="s">
        <v>1</v>
      </c>
      <c r="F301" s="249" t="s">
        <v>733</v>
      </c>
      <c r="G301" s="247"/>
      <c r="H301" s="250">
        <v>38.079999999999998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6" t="s">
        <v>159</v>
      </c>
      <c r="AU301" s="256" t="s">
        <v>82</v>
      </c>
      <c r="AV301" s="13" t="s">
        <v>82</v>
      </c>
      <c r="AW301" s="13" t="s">
        <v>30</v>
      </c>
      <c r="AX301" s="13" t="s">
        <v>73</v>
      </c>
      <c r="AY301" s="256" t="s">
        <v>145</v>
      </c>
    </row>
    <row r="302" s="15" customFormat="1">
      <c r="A302" s="15"/>
      <c r="B302" s="268"/>
      <c r="C302" s="269"/>
      <c r="D302" s="239" t="s">
        <v>159</v>
      </c>
      <c r="E302" s="270" t="s">
        <v>1</v>
      </c>
      <c r="F302" s="271" t="s">
        <v>734</v>
      </c>
      <c r="G302" s="269"/>
      <c r="H302" s="270" t="s">
        <v>1</v>
      </c>
      <c r="I302" s="272"/>
      <c r="J302" s="269"/>
      <c r="K302" s="269"/>
      <c r="L302" s="273"/>
      <c r="M302" s="274"/>
      <c r="N302" s="275"/>
      <c r="O302" s="275"/>
      <c r="P302" s="275"/>
      <c r="Q302" s="275"/>
      <c r="R302" s="275"/>
      <c r="S302" s="275"/>
      <c r="T302" s="27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7" t="s">
        <v>159</v>
      </c>
      <c r="AU302" s="277" t="s">
        <v>82</v>
      </c>
      <c r="AV302" s="15" t="s">
        <v>80</v>
      </c>
      <c r="AW302" s="15" t="s">
        <v>30</v>
      </c>
      <c r="AX302" s="15" t="s">
        <v>73</v>
      </c>
      <c r="AY302" s="277" t="s">
        <v>145</v>
      </c>
    </row>
    <row r="303" s="13" customFormat="1">
      <c r="A303" s="13"/>
      <c r="B303" s="246"/>
      <c r="C303" s="247"/>
      <c r="D303" s="239" t="s">
        <v>159</v>
      </c>
      <c r="E303" s="248" t="s">
        <v>1</v>
      </c>
      <c r="F303" s="249" t="s">
        <v>731</v>
      </c>
      <c r="G303" s="247"/>
      <c r="H303" s="250">
        <v>99.959999999999994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6" t="s">
        <v>159</v>
      </c>
      <c r="AU303" s="256" t="s">
        <v>82</v>
      </c>
      <c r="AV303" s="13" t="s">
        <v>82</v>
      </c>
      <c r="AW303" s="13" t="s">
        <v>30</v>
      </c>
      <c r="AX303" s="13" t="s">
        <v>73</v>
      </c>
      <c r="AY303" s="256" t="s">
        <v>145</v>
      </c>
    </row>
    <row r="304" s="15" customFormat="1">
      <c r="A304" s="15"/>
      <c r="B304" s="268"/>
      <c r="C304" s="269"/>
      <c r="D304" s="239" t="s">
        <v>159</v>
      </c>
      <c r="E304" s="270" t="s">
        <v>1</v>
      </c>
      <c r="F304" s="271" t="s">
        <v>735</v>
      </c>
      <c r="G304" s="269"/>
      <c r="H304" s="270" t="s">
        <v>1</v>
      </c>
      <c r="I304" s="272"/>
      <c r="J304" s="269"/>
      <c r="K304" s="269"/>
      <c r="L304" s="273"/>
      <c r="M304" s="274"/>
      <c r="N304" s="275"/>
      <c r="O304" s="275"/>
      <c r="P304" s="275"/>
      <c r="Q304" s="275"/>
      <c r="R304" s="275"/>
      <c r="S304" s="275"/>
      <c r="T304" s="27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7" t="s">
        <v>159</v>
      </c>
      <c r="AU304" s="277" t="s">
        <v>82</v>
      </c>
      <c r="AV304" s="15" t="s">
        <v>80</v>
      </c>
      <c r="AW304" s="15" t="s">
        <v>30</v>
      </c>
      <c r="AX304" s="15" t="s">
        <v>73</v>
      </c>
      <c r="AY304" s="277" t="s">
        <v>145</v>
      </c>
    </row>
    <row r="305" s="13" customFormat="1">
      <c r="A305" s="13"/>
      <c r="B305" s="246"/>
      <c r="C305" s="247"/>
      <c r="D305" s="239" t="s">
        <v>159</v>
      </c>
      <c r="E305" s="248" t="s">
        <v>1</v>
      </c>
      <c r="F305" s="249" t="s">
        <v>736</v>
      </c>
      <c r="G305" s="247"/>
      <c r="H305" s="250">
        <v>35.700000000000003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159</v>
      </c>
      <c r="AU305" s="256" t="s">
        <v>82</v>
      </c>
      <c r="AV305" s="13" t="s">
        <v>82</v>
      </c>
      <c r="AW305" s="13" t="s">
        <v>30</v>
      </c>
      <c r="AX305" s="13" t="s">
        <v>73</v>
      </c>
      <c r="AY305" s="256" t="s">
        <v>145</v>
      </c>
    </row>
    <row r="306" s="14" customFormat="1">
      <c r="A306" s="14"/>
      <c r="B306" s="257"/>
      <c r="C306" s="258"/>
      <c r="D306" s="239" t="s">
        <v>159</v>
      </c>
      <c r="E306" s="259" t="s">
        <v>1</v>
      </c>
      <c r="F306" s="260" t="s">
        <v>162</v>
      </c>
      <c r="G306" s="258"/>
      <c r="H306" s="261">
        <v>302.25999999999999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159</v>
      </c>
      <c r="AU306" s="267" t="s">
        <v>82</v>
      </c>
      <c r="AV306" s="14" t="s">
        <v>153</v>
      </c>
      <c r="AW306" s="14" t="s">
        <v>30</v>
      </c>
      <c r="AX306" s="14" t="s">
        <v>80</v>
      </c>
      <c r="AY306" s="267" t="s">
        <v>145</v>
      </c>
    </row>
    <row r="307" s="12" customFormat="1" ht="22.8" customHeight="1">
      <c r="A307" s="12"/>
      <c r="B307" s="210"/>
      <c r="C307" s="211"/>
      <c r="D307" s="212" t="s">
        <v>72</v>
      </c>
      <c r="E307" s="224" t="s">
        <v>330</v>
      </c>
      <c r="F307" s="224" t="s">
        <v>331</v>
      </c>
      <c r="G307" s="211"/>
      <c r="H307" s="211"/>
      <c r="I307" s="214"/>
      <c r="J307" s="225">
        <f>BK307</f>
        <v>0</v>
      </c>
      <c r="K307" s="211"/>
      <c r="L307" s="216"/>
      <c r="M307" s="217"/>
      <c r="N307" s="218"/>
      <c r="O307" s="218"/>
      <c r="P307" s="219">
        <f>SUM(P308:P350)</f>
        <v>0</v>
      </c>
      <c r="Q307" s="218"/>
      <c r="R307" s="219">
        <f>SUM(R308:R350)</f>
        <v>0.0052084999999999996</v>
      </c>
      <c r="S307" s="218"/>
      <c r="T307" s="220">
        <f>SUM(T308:T350)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80</v>
      </c>
      <c r="AT307" s="222" t="s">
        <v>72</v>
      </c>
      <c r="AU307" s="222" t="s">
        <v>80</v>
      </c>
      <c r="AY307" s="221" t="s">
        <v>145</v>
      </c>
      <c r="BK307" s="223">
        <f>SUM(BK308:BK350)</f>
        <v>0</v>
      </c>
    </row>
    <row r="308" s="2" customFormat="1" ht="16.5" customHeight="1">
      <c r="A308" s="38"/>
      <c r="B308" s="39"/>
      <c r="C308" s="226" t="s">
        <v>531</v>
      </c>
      <c r="D308" s="226" t="s">
        <v>148</v>
      </c>
      <c r="E308" s="227" t="s">
        <v>333</v>
      </c>
      <c r="F308" s="228" t="s">
        <v>334</v>
      </c>
      <c r="G308" s="229" t="s">
        <v>212</v>
      </c>
      <c r="H308" s="230">
        <v>252.15600000000001</v>
      </c>
      <c r="I308" s="231"/>
      <c r="J308" s="232">
        <f>ROUND(I308*H308,2)</f>
        <v>0</v>
      </c>
      <c r="K308" s="228" t="s">
        <v>152</v>
      </c>
      <c r="L308" s="44"/>
      <c r="M308" s="233" t="s">
        <v>1</v>
      </c>
      <c r="N308" s="234" t="s">
        <v>38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153</v>
      </c>
      <c r="AT308" s="237" t="s">
        <v>148</v>
      </c>
      <c r="AU308" s="237" t="s">
        <v>82</v>
      </c>
      <c r="AY308" s="17" t="s">
        <v>145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80</v>
      </c>
      <c r="BK308" s="238">
        <f>ROUND(I308*H308,2)</f>
        <v>0</v>
      </c>
      <c r="BL308" s="17" t="s">
        <v>153</v>
      </c>
      <c r="BM308" s="237" t="s">
        <v>737</v>
      </c>
    </row>
    <row r="309" s="2" customFormat="1">
      <c r="A309" s="38"/>
      <c r="B309" s="39"/>
      <c r="C309" s="40"/>
      <c r="D309" s="239" t="s">
        <v>155</v>
      </c>
      <c r="E309" s="40"/>
      <c r="F309" s="240" t="s">
        <v>336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155</v>
      </c>
      <c r="AU309" s="17" t="s">
        <v>82</v>
      </c>
    </row>
    <row r="310" s="2" customFormat="1">
      <c r="A310" s="38"/>
      <c r="B310" s="39"/>
      <c r="C310" s="40"/>
      <c r="D310" s="244" t="s">
        <v>157</v>
      </c>
      <c r="E310" s="40"/>
      <c r="F310" s="245" t="s">
        <v>337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157</v>
      </c>
      <c r="AU310" s="17" t="s">
        <v>82</v>
      </c>
    </row>
    <row r="311" s="2" customFormat="1" ht="24.15" customHeight="1">
      <c r="A311" s="38"/>
      <c r="B311" s="39"/>
      <c r="C311" s="226" t="s">
        <v>147</v>
      </c>
      <c r="D311" s="226" t="s">
        <v>148</v>
      </c>
      <c r="E311" s="227" t="s">
        <v>339</v>
      </c>
      <c r="F311" s="228" t="s">
        <v>340</v>
      </c>
      <c r="G311" s="229" t="s">
        <v>212</v>
      </c>
      <c r="H311" s="230">
        <v>0.94699999999999995</v>
      </c>
      <c r="I311" s="231"/>
      <c r="J311" s="232">
        <f>ROUND(I311*H311,2)</f>
        <v>0</v>
      </c>
      <c r="K311" s="228" t="s">
        <v>152</v>
      </c>
      <c r="L311" s="44"/>
      <c r="M311" s="233" t="s">
        <v>1</v>
      </c>
      <c r="N311" s="234" t="s">
        <v>38</v>
      </c>
      <c r="O311" s="91"/>
      <c r="P311" s="235">
        <f>O311*H311</f>
        <v>0</v>
      </c>
      <c r="Q311" s="235">
        <v>0.0054999999999999997</v>
      </c>
      <c r="R311" s="235">
        <f>Q311*H311</f>
        <v>0.0052084999999999996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153</v>
      </c>
      <c r="AT311" s="237" t="s">
        <v>148</v>
      </c>
      <c r="AU311" s="237" t="s">
        <v>82</v>
      </c>
      <c r="AY311" s="17" t="s">
        <v>145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80</v>
      </c>
      <c r="BK311" s="238">
        <f>ROUND(I311*H311,2)</f>
        <v>0</v>
      </c>
      <c r="BL311" s="17" t="s">
        <v>153</v>
      </c>
      <c r="BM311" s="237" t="s">
        <v>738</v>
      </c>
    </row>
    <row r="312" s="2" customFormat="1">
      <c r="A312" s="38"/>
      <c r="B312" s="39"/>
      <c r="C312" s="40"/>
      <c r="D312" s="239" t="s">
        <v>155</v>
      </c>
      <c r="E312" s="40"/>
      <c r="F312" s="240" t="s">
        <v>342</v>
      </c>
      <c r="G312" s="40"/>
      <c r="H312" s="40"/>
      <c r="I312" s="241"/>
      <c r="J312" s="40"/>
      <c r="K312" s="40"/>
      <c r="L312" s="44"/>
      <c r="M312" s="242"/>
      <c r="N312" s="24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155</v>
      </c>
      <c r="AU312" s="17" t="s">
        <v>82</v>
      </c>
    </row>
    <row r="313" s="2" customFormat="1">
      <c r="A313" s="38"/>
      <c r="B313" s="39"/>
      <c r="C313" s="40"/>
      <c r="D313" s="244" t="s">
        <v>157</v>
      </c>
      <c r="E313" s="40"/>
      <c r="F313" s="245" t="s">
        <v>343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157</v>
      </c>
      <c r="AU313" s="17" t="s">
        <v>82</v>
      </c>
    </row>
    <row r="314" s="13" customFormat="1">
      <c r="A314" s="13"/>
      <c r="B314" s="246"/>
      <c r="C314" s="247"/>
      <c r="D314" s="239" t="s">
        <v>159</v>
      </c>
      <c r="E314" s="248" t="s">
        <v>1</v>
      </c>
      <c r="F314" s="249" t="s">
        <v>739</v>
      </c>
      <c r="G314" s="247"/>
      <c r="H314" s="250">
        <v>0.94699999999999995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6" t="s">
        <v>159</v>
      </c>
      <c r="AU314" s="256" t="s">
        <v>82</v>
      </c>
      <c r="AV314" s="13" t="s">
        <v>82</v>
      </c>
      <c r="AW314" s="13" t="s">
        <v>30</v>
      </c>
      <c r="AX314" s="13" t="s">
        <v>80</v>
      </c>
      <c r="AY314" s="256" t="s">
        <v>145</v>
      </c>
    </row>
    <row r="315" s="2" customFormat="1" ht="33" customHeight="1">
      <c r="A315" s="38"/>
      <c r="B315" s="39"/>
      <c r="C315" s="226" t="s">
        <v>555</v>
      </c>
      <c r="D315" s="226" t="s">
        <v>148</v>
      </c>
      <c r="E315" s="227" t="s">
        <v>740</v>
      </c>
      <c r="F315" s="228" t="s">
        <v>741</v>
      </c>
      <c r="G315" s="229" t="s">
        <v>212</v>
      </c>
      <c r="H315" s="230">
        <v>252.15600000000001</v>
      </c>
      <c r="I315" s="231"/>
      <c r="J315" s="232">
        <f>ROUND(I315*H315,2)</f>
        <v>0</v>
      </c>
      <c r="K315" s="228" t="s">
        <v>152</v>
      </c>
      <c r="L315" s="44"/>
      <c r="M315" s="233" t="s">
        <v>1</v>
      </c>
      <c r="N315" s="234" t="s">
        <v>38</v>
      </c>
      <c r="O315" s="91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153</v>
      </c>
      <c r="AT315" s="237" t="s">
        <v>148</v>
      </c>
      <c r="AU315" s="237" t="s">
        <v>82</v>
      </c>
      <c r="AY315" s="17" t="s">
        <v>145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80</v>
      </c>
      <c r="BK315" s="238">
        <f>ROUND(I315*H315,2)</f>
        <v>0</v>
      </c>
      <c r="BL315" s="17" t="s">
        <v>153</v>
      </c>
      <c r="BM315" s="237" t="s">
        <v>742</v>
      </c>
    </row>
    <row r="316" s="2" customFormat="1">
      <c r="A316" s="38"/>
      <c r="B316" s="39"/>
      <c r="C316" s="40"/>
      <c r="D316" s="239" t="s">
        <v>155</v>
      </c>
      <c r="E316" s="40"/>
      <c r="F316" s="240" t="s">
        <v>743</v>
      </c>
      <c r="G316" s="40"/>
      <c r="H316" s="40"/>
      <c r="I316" s="241"/>
      <c r="J316" s="40"/>
      <c r="K316" s="40"/>
      <c r="L316" s="44"/>
      <c r="M316" s="242"/>
      <c r="N316" s="24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155</v>
      </c>
      <c r="AU316" s="17" t="s">
        <v>82</v>
      </c>
    </row>
    <row r="317" s="2" customFormat="1">
      <c r="A317" s="38"/>
      <c r="B317" s="39"/>
      <c r="C317" s="40"/>
      <c r="D317" s="244" t="s">
        <v>157</v>
      </c>
      <c r="E317" s="40"/>
      <c r="F317" s="245" t="s">
        <v>744</v>
      </c>
      <c r="G317" s="40"/>
      <c r="H317" s="40"/>
      <c r="I317" s="241"/>
      <c r="J317" s="40"/>
      <c r="K317" s="40"/>
      <c r="L317" s="44"/>
      <c r="M317" s="242"/>
      <c r="N317" s="24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157</v>
      </c>
      <c r="AU317" s="17" t="s">
        <v>82</v>
      </c>
    </row>
    <row r="318" s="2" customFormat="1" ht="16.5" customHeight="1">
      <c r="A318" s="38"/>
      <c r="B318" s="39"/>
      <c r="C318" s="226" t="s">
        <v>745</v>
      </c>
      <c r="D318" s="226" t="s">
        <v>148</v>
      </c>
      <c r="E318" s="227" t="s">
        <v>746</v>
      </c>
      <c r="F318" s="228" t="s">
        <v>747</v>
      </c>
      <c r="G318" s="229" t="s">
        <v>212</v>
      </c>
      <c r="H318" s="230">
        <v>252.15600000000001</v>
      </c>
      <c r="I318" s="231"/>
      <c r="J318" s="232">
        <f>ROUND(I318*H318,2)</f>
        <v>0</v>
      </c>
      <c r="K318" s="228" t="s">
        <v>152</v>
      </c>
      <c r="L318" s="44"/>
      <c r="M318" s="233" t="s">
        <v>1</v>
      </c>
      <c r="N318" s="234" t="s">
        <v>38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153</v>
      </c>
      <c r="AT318" s="237" t="s">
        <v>148</v>
      </c>
      <c r="AU318" s="237" t="s">
        <v>82</v>
      </c>
      <c r="AY318" s="17" t="s">
        <v>145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80</v>
      </c>
      <c r="BK318" s="238">
        <f>ROUND(I318*H318,2)</f>
        <v>0</v>
      </c>
      <c r="BL318" s="17" t="s">
        <v>153</v>
      </c>
      <c r="BM318" s="237" t="s">
        <v>748</v>
      </c>
    </row>
    <row r="319" s="2" customFormat="1">
      <c r="A319" s="38"/>
      <c r="B319" s="39"/>
      <c r="C319" s="40"/>
      <c r="D319" s="239" t="s">
        <v>155</v>
      </c>
      <c r="E319" s="40"/>
      <c r="F319" s="240" t="s">
        <v>749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155</v>
      </c>
      <c r="AU319" s="17" t="s">
        <v>82</v>
      </c>
    </row>
    <row r="320" s="2" customFormat="1">
      <c r="A320" s="38"/>
      <c r="B320" s="39"/>
      <c r="C320" s="40"/>
      <c r="D320" s="244" t="s">
        <v>157</v>
      </c>
      <c r="E320" s="40"/>
      <c r="F320" s="245" t="s">
        <v>750</v>
      </c>
      <c r="G320" s="40"/>
      <c r="H320" s="40"/>
      <c r="I320" s="241"/>
      <c r="J320" s="40"/>
      <c r="K320" s="40"/>
      <c r="L320" s="44"/>
      <c r="M320" s="242"/>
      <c r="N320" s="24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157</v>
      </c>
      <c r="AU320" s="17" t="s">
        <v>82</v>
      </c>
    </row>
    <row r="321" s="2" customFormat="1" ht="24.15" customHeight="1">
      <c r="A321" s="38"/>
      <c r="B321" s="39"/>
      <c r="C321" s="226" t="s">
        <v>163</v>
      </c>
      <c r="D321" s="226" t="s">
        <v>148</v>
      </c>
      <c r="E321" s="227" t="s">
        <v>352</v>
      </c>
      <c r="F321" s="228" t="s">
        <v>353</v>
      </c>
      <c r="G321" s="229" t="s">
        <v>212</v>
      </c>
      <c r="H321" s="230">
        <v>3740.4540000000002</v>
      </c>
      <c r="I321" s="231"/>
      <c r="J321" s="232">
        <f>ROUND(I321*H321,2)</f>
        <v>0</v>
      </c>
      <c r="K321" s="228" t="s">
        <v>152</v>
      </c>
      <c r="L321" s="44"/>
      <c r="M321" s="233" t="s">
        <v>1</v>
      </c>
      <c r="N321" s="234" t="s">
        <v>38</v>
      </c>
      <c r="O321" s="91"/>
      <c r="P321" s="235">
        <f>O321*H321</f>
        <v>0</v>
      </c>
      <c r="Q321" s="235">
        <v>0</v>
      </c>
      <c r="R321" s="235">
        <f>Q321*H321</f>
        <v>0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153</v>
      </c>
      <c r="AT321" s="237" t="s">
        <v>148</v>
      </c>
      <c r="AU321" s="237" t="s">
        <v>82</v>
      </c>
      <c r="AY321" s="17" t="s">
        <v>145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80</v>
      </c>
      <c r="BK321" s="238">
        <f>ROUND(I321*H321,2)</f>
        <v>0</v>
      </c>
      <c r="BL321" s="17" t="s">
        <v>153</v>
      </c>
      <c r="BM321" s="237" t="s">
        <v>751</v>
      </c>
    </row>
    <row r="322" s="2" customFormat="1">
      <c r="A322" s="38"/>
      <c r="B322" s="39"/>
      <c r="C322" s="40"/>
      <c r="D322" s="239" t="s">
        <v>155</v>
      </c>
      <c r="E322" s="40"/>
      <c r="F322" s="240" t="s">
        <v>355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155</v>
      </c>
      <c r="AU322" s="17" t="s">
        <v>82</v>
      </c>
    </row>
    <row r="323" s="2" customFormat="1">
      <c r="A323" s="38"/>
      <c r="B323" s="39"/>
      <c r="C323" s="40"/>
      <c r="D323" s="244" t="s">
        <v>157</v>
      </c>
      <c r="E323" s="40"/>
      <c r="F323" s="245" t="s">
        <v>356</v>
      </c>
      <c r="G323" s="40"/>
      <c r="H323" s="40"/>
      <c r="I323" s="241"/>
      <c r="J323" s="40"/>
      <c r="K323" s="40"/>
      <c r="L323" s="44"/>
      <c r="M323" s="242"/>
      <c r="N323" s="24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157</v>
      </c>
      <c r="AU323" s="17" t="s">
        <v>82</v>
      </c>
    </row>
    <row r="324" s="15" customFormat="1">
      <c r="A324" s="15"/>
      <c r="B324" s="268"/>
      <c r="C324" s="269"/>
      <c r="D324" s="239" t="s">
        <v>159</v>
      </c>
      <c r="E324" s="270" t="s">
        <v>1</v>
      </c>
      <c r="F324" s="271" t="s">
        <v>752</v>
      </c>
      <c r="G324" s="269"/>
      <c r="H324" s="270" t="s">
        <v>1</v>
      </c>
      <c r="I324" s="272"/>
      <c r="J324" s="269"/>
      <c r="K324" s="269"/>
      <c r="L324" s="273"/>
      <c r="M324" s="274"/>
      <c r="N324" s="275"/>
      <c r="O324" s="275"/>
      <c r="P324" s="275"/>
      <c r="Q324" s="275"/>
      <c r="R324" s="275"/>
      <c r="S324" s="275"/>
      <c r="T324" s="27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7" t="s">
        <v>159</v>
      </c>
      <c r="AU324" s="277" t="s">
        <v>82</v>
      </c>
      <c r="AV324" s="15" t="s">
        <v>80</v>
      </c>
      <c r="AW324" s="15" t="s">
        <v>30</v>
      </c>
      <c r="AX324" s="15" t="s">
        <v>73</v>
      </c>
      <c r="AY324" s="277" t="s">
        <v>145</v>
      </c>
    </row>
    <row r="325" s="13" customFormat="1">
      <c r="A325" s="13"/>
      <c r="B325" s="246"/>
      <c r="C325" s="247"/>
      <c r="D325" s="239" t="s">
        <v>159</v>
      </c>
      <c r="E325" s="248" t="s">
        <v>1</v>
      </c>
      <c r="F325" s="249" t="s">
        <v>753</v>
      </c>
      <c r="G325" s="247"/>
      <c r="H325" s="250">
        <v>332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6" t="s">
        <v>159</v>
      </c>
      <c r="AU325" s="256" t="s">
        <v>82</v>
      </c>
      <c r="AV325" s="13" t="s">
        <v>82</v>
      </c>
      <c r="AW325" s="13" t="s">
        <v>30</v>
      </c>
      <c r="AX325" s="13" t="s">
        <v>73</v>
      </c>
      <c r="AY325" s="256" t="s">
        <v>145</v>
      </c>
    </row>
    <row r="326" s="15" customFormat="1">
      <c r="A326" s="15"/>
      <c r="B326" s="268"/>
      <c r="C326" s="269"/>
      <c r="D326" s="239" t="s">
        <v>159</v>
      </c>
      <c r="E326" s="270" t="s">
        <v>1</v>
      </c>
      <c r="F326" s="271" t="s">
        <v>754</v>
      </c>
      <c r="G326" s="269"/>
      <c r="H326" s="270" t="s">
        <v>1</v>
      </c>
      <c r="I326" s="272"/>
      <c r="J326" s="269"/>
      <c r="K326" s="269"/>
      <c r="L326" s="273"/>
      <c r="M326" s="274"/>
      <c r="N326" s="275"/>
      <c r="O326" s="275"/>
      <c r="P326" s="275"/>
      <c r="Q326" s="275"/>
      <c r="R326" s="275"/>
      <c r="S326" s="275"/>
      <c r="T326" s="27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7" t="s">
        <v>159</v>
      </c>
      <c r="AU326" s="277" t="s">
        <v>82</v>
      </c>
      <c r="AV326" s="15" t="s">
        <v>80</v>
      </c>
      <c r="AW326" s="15" t="s">
        <v>30</v>
      </c>
      <c r="AX326" s="15" t="s">
        <v>73</v>
      </c>
      <c r="AY326" s="277" t="s">
        <v>145</v>
      </c>
    </row>
    <row r="327" s="13" customFormat="1">
      <c r="A327" s="13"/>
      <c r="B327" s="246"/>
      <c r="C327" s="247"/>
      <c r="D327" s="239" t="s">
        <v>159</v>
      </c>
      <c r="E327" s="248" t="s">
        <v>1</v>
      </c>
      <c r="F327" s="249" t="s">
        <v>755</v>
      </c>
      <c r="G327" s="247"/>
      <c r="H327" s="250">
        <v>3408.4540000000002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6" t="s">
        <v>159</v>
      </c>
      <c r="AU327" s="256" t="s">
        <v>82</v>
      </c>
      <c r="AV327" s="13" t="s">
        <v>82</v>
      </c>
      <c r="AW327" s="13" t="s">
        <v>30</v>
      </c>
      <c r="AX327" s="13" t="s">
        <v>73</v>
      </c>
      <c r="AY327" s="256" t="s">
        <v>145</v>
      </c>
    </row>
    <row r="328" s="14" customFormat="1">
      <c r="A328" s="14"/>
      <c r="B328" s="257"/>
      <c r="C328" s="258"/>
      <c r="D328" s="239" t="s">
        <v>159</v>
      </c>
      <c r="E328" s="259" t="s">
        <v>1</v>
      </c>
      <c r="F328" s="260" t="s">
        <v>162</v>
      </c>
      <c r="G328" s="258"/>
      <c r="H328" s="261">
        <v>3740.4540000000002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7" t="s">
        <v>159</v>
      </c>
      <c r="AU328" s="267" t="s">
        <v>82</v>
      </c>
      <c r="AV328" s="14" t="s">
        <v>153</v>
      </c>
      <c r="AW328" s="14" t="s">
        <v>30</v>
      </c>
      <c r="AX328" s="14" t="s">
        <v>80</v>
      </c>
      <c r="AY328" s="267" t="s">
        <v>145</v>
      </c>
    </row>
    <row r="329" s="2" customFormat="1" ht="33" customHeight="1">
      <c r="A329" s="38"/>
      <c r="B329" s="39"/>
      <c r="C329" s="226" t="s">
        <v>170</v>
      </c>
      <c r="D329" s="226" t="s">
        <v>148</v>
      </c>
      <c r="E329" s="227" t="s">
        <v>362</v>
      </c>
      <c r="F329" s="228" t="s">
        <v>363</v>
      </c>
      <c r="G329" s="229" t="s">
        <v>212</v>
      </c>
      <c r="H329" s="230">
        <v>243.46100000000001</v>
      </c>
      <c r="I329" s="231"/>
      <c r="J329" s="232">
        <f>ROUND(I329*H329,2)</f>
        <v>0</v>
      </c>
      <c r="K329" s="228" t="s">
        <v>152</v>
      </c>
      <c r="L329" s="44"/>
      <c r="M329" s="233" t="s">
        <v>1</v>
      </c>
      <c r="N329" s="234" t="s">
        <v>38</v>
      </c>
      <c r="O329" s="91"/>
      <c r="P329" s="235">
        <f>O329*H329</f>
        <v>0</v>
      </c>
      <c r="Q329" s="235">
        <v>0</v>
      </c>
      <c r="R329" s="235">
        <f>Q329*H329</f>
        <v>0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153</v>
      </c>
      <c r="AT329" s="237" t="s">
        <v>148</v>
      </c>
      <c r="AU329" s="237" t="s">
        <v>82</v>
      </c>
      <c r="AY329" s="17" t="s">
        <v>145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80</v>
      </c>
      <c r="BK329" s="238">
        <f>ROUND(I329*H329,2)</f>
        <v>0</v>
      </c>
      <c r="BL329" s="17" t="s">
        <v>153</v>
      </c>
      <c r="BM329" s="237" t="s">
        <v>756</v>
      </c>
    </row>
    <row r="330" s="2" customFormat="1">
      <c r="A330" s="38"/>
      <c r="B330" s="39"/>
      <c r="C330" s="40"/>
      <c r="D330" s="239" t="s">
        <v>155</v>
      </c>
      <c r="E330" s="40"/>
      <c r="F330" s="240" t="s">
        <v>365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155</v>
      </c>
      <c r="AU330" s="17" t="s">
        <v>82</v>
      </c>
    </row>
    <row r="331" s="2" customFormat="1">
      <c r="A331" s="38"/>
      <c r="B331" s="39"/>
      <c r="C331" s="40"/>
      <c r="D331" s="244" t="s">
        <v>157</v>
      </c>
      <c r="E331" s="40"/>
      <c r="F331" s="245" t="s">
        <v>366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157</v>
      </c>
      <c r="AU331" s="17" t="s">
        <v>82</v>
      </c>
    </row>
    <row r="332" s="13" customFormat="1">
      <c r="A332" s="13"/>
      <c r="B332" s="246"/>
      <c r="C332" s="247"/>
      <c r="D332" s="239" t="s">
        <v>159</v>
      </c>
      <c r="E332" s="248" t="s">
        <v>1</v>
      </c>
      <c r="F332" s="249" t="s">
        <v>757</v>
      </c>
      <c r="G332" s="247"/>
      <c r="H332" s="250">
        <v>243.46100000000001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6" t="s">
        <v>159</v>
      </c>
      <c r="AU332" s="256" t="s">
        <v>82</v>
      </c>
      <c r="AV332" s="13" t="s">
        <v>82</v>
      </c>
      <c r="AW332" s="13" t="s">
        <v>30</v>
      </c>
      <c r="AX332" s="13" t="s">
        <v>80</v>
      </c>
      <c r="AY332" s="256" t="s">
        <v>145</v>
      </c>
    </row>
    <row r="333" s="2" customFormat="1" ht="24.15" customHeight="1">
      <c r="A333" s="38"/>
      <c r="B333" s="39"/>
      <c r="C333" s="226" t="s">
        <v>200</v>
      </c>
      <c r="D333" s="226" t="s">
        <v>148</v>
      </c>
      <c r="E333" s="227" t="s">
        <v>369</v>
      </c>
      <c r="F333" s="228" t="s">
        <v>370</v>
      </c>
      <c r="G333" s="229" t="s">
        <v>212</v>
      </c>
      <c r="H333" s="230">
        <v>10</v>
      </c>
      <c r="I333" s="231"/>
      <c r="J333" s="232">
        <f>ROUND(I333*H333,2)</f>
        <v>0</v>
      </c>
      <c r="K333" s="228" t="s">
        <v>152</v>
      </c>
      <c r="L333" s="44"/>
      <c r="M333" s="233" t="s">
        <v>1</v>
      </c>
      <c r="N333" s="234" t="s">
        <v>38</v>
      </c>
      <c r="O333" s="91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153</v>
      </c>
      <c r="AT333" s="237" t="s">
        <v>148</v>
      </c>
      <c r="AU333" s="237" t="s">
        <v>82</v>
      </c>
      <c r="AY333" s="17" t="s">
        <v>145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80</v>
      </c>
      <c r="BK333" s="238">
        <f>ROUND(I333*H333,2)</f>
        <v>0</v>
      </c>
      <c r="BL333" s="17" t="s">
        <v>153</v>
      </c>
      <c r="BM333" s="237" t="s">
        <v>758</v>
      </c>
    </row>
    <row r="334" s="2" customFormat="1">
      <c r="A334" s="38"/>
      <c r="B334" s="39"/>
      <c r="C334" s="40"/>
      <c r="D334" s="239" t="s">
        <v>155</v>
      </c>
      <c r="E334" s="40"/>
      <c r="F334" s="240" t="s">
        <v>372</v>
      </c>
      <c r="G334" s="40"/>
      <c r="H334" s="40"/>
      <c r="I334" s="241"/>
      <c r="J334" s="40"/>
      <c r="K334" s="40"/>
      <c r="L334" s="44"/>
      <c r="M334" s="242"/>
      <c r="N334" s="24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155</v>
      </c>
      <c r="AU334" s="17" t="s">
        <v>82</v>
      </c>
    </row>
    <row r="335" s="2" customFormat="1">
      <c r="A335" s="38"/>
      <c r="B335" s="39"/>
      <c r="C335" s="40"/>
      <c r="D335" s="244" t="s">
        <v>157</v>
      </c>
      <c r="E335" s="40"/>
      <c r="F335" s="245" t="s">
        <v>373</v>
      </c>
      <c r="G335" s="40"/>
      <c r="H335" s="40"/>
      <c r="I335" s="241"/>
      <c r="J335" s="40"/>
      <c r="K335" s="40"/>
      <c r="L335" s="44"/>
      <c r="M335" s="242"/>
      <c r="N335" s="24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157</v>
      </c>
      <c r="AU335" s="17" t="s">
        <v>82</v>
      </c>
    </row>
    <row r="336" s="15" customFormat="1">
      <c r="A336" s="15"/>
      <c r="B336" s="268"/>
      <c r="C336" s="269"/>
      <c r="D336" s="239" t="s">
        <v>159</v>
      </c>
      <c r="E336" s="270" t="s">
        <v>1</v>
      </c>
      <c r="F336" s="271" t="s">
        <v>759</v>
      </c>
      <c r="G336" s="269"/>
      <c r="H336" s="270" t="s">
        <v>1</v>
      </c>
      <c r="I336" s="272"/>
      <c r="J336" s="269"/>
      <c r="K336" s="269"/>
      <c r="L336" s="273"/>
      <c r="M336" s="274"/>
      <c r="N336" s="275"/>
      <c r="O336" s="275"/>
      <c r="P336" s="275"/>
      <c r="Q336" s="275"/>
      <c r="R336" s="275"/>
      <c r="S336" s="275"/>
      <c r="T336" s="276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7" t="s">
        <v>159</v>
      </c>
      <c r="AU336" s="277" t="s">
        <v>82</v>
      </c>
      <c r="AV336" s="15" t="s">
        <v>80</v>
      </c>
      <c r="AW336" s="15" t="s">
        <v>30</v>
      </c>
      <c r="AX336" s="15" t="s">
        <v>73</v>
      </c>
      <c r="AY336" s="277" t="s">
        <v>145</v>
      </c>
    </row>
    <row r="337" s="13" customFormat="1">
      <c r="A337" s="13"/>
      <c r="B337" s="246"/>
      <c r="C337" s="247"/>
      <c r="D337" s="239" t="s">
        <v>159</v>
      </c>
      <c r="E337" s="248" t="s">
        <v>1</v>
      </c>
      <c r="F337" s="249" t="s">
        <v>446</v>
      </c>
      <c r="G337" s="247"/>
      <c r="H337" s="250">
        <v>10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6" t="s">
        <v>159</v>
      </c>
      <c r="AU337" s="256" t="s">
        <v>82</v>
      </c>
      <c r="AV337" s="13" t="s">
        <v>82</v>
      </c>
      <c r="AW337" s="13" t="s">
        <v>30</v>
      </c>
      <c r="AX337" s="13" t="s">
        <v>80</v>
      </c>
      <c r="AY337" s="256" t="s">
        <v>145</v>
      </c>
    </row>
    <row r="338" s="2" customFormat="1" ht="33" customHeight="1">
      <c r="A338" s="38"/>
      <c r="B338" s="39"/>
      <c r="C338" s="226" t="s">
        <v>208</v>
      </c>
      <c r="D338" s="226" t="s">
        <v>148</v>
      </c>
      <c r="E338" s="227" t="s">
        <v>377</v>
      </c>
      <c r="F338" s="228" t="s">
        <v>378</v>
      </c>
      <c r="G338" s="229" t="s">
        <v>212</v>
      </c>
      <c r="H338" s="230">
        <v>0.46899999999999997</v>
      </c>
      <c r="I338" s="231"/>
      <c r="J338" s="232">
        <f>ROUND(I338*H338,2)</f>
        <v>0</v>
      </c>
      <c r="K338" s="228" t="s">
        <v>152</v>
      </c>
      <c r="L338" s="44"/>
      <c r="M338" s="233" t="s">
        <v>1</v>
      </c>
      <c r="N338" s="234" t="s">
        <v>38</v>
      </c>
      <c r="O338" s="91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153</v>
      </c>
      <c r="AT338" s="237" t="s">
        <v>148</v>
      </c>
      <c r="AU338" s="237" t="s">
        <v>82</v>
      </c>
      <c r="AY338" s="17" t="s">
        <v>145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80</v>
      </c>
      <c r="BK338" s="238">
        <f>ROUND(I338*H338,2)</f>
        <v>0</v>
      </c>
      <c r="BL338" s="17" t="s">
        <v>153</v>
      </c>
      <c r="BM338" s="237" t="s">
        <v>760</v>
      </c>
    </row>
    <row r="339" s="2" customFormat="1">
      <c r="A339" s="38"/>
      <c r="B339" s="39"/>
      <c r="C339" s="40"/>
      <c r="D339" s="239" t="s">
        <v>155</v>
      </c>
      <c r="E339" s="40"/>
      <c r="F339" s="240" t="s">
        <v>380</v>
      </c>
      <c r="G339" s="40"/>
      <c r="H339" s="40"/>
      <c r="I339" s="241"/>
      <c r="J339" s="40"/>
      <c r="K339" s="40"/>
      <c r="L339" s="44"/>
      <c r="M339" s="242"/>
      <c r="N339" s="24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155</v>
      </c>
      <c r="AU339" s="17" t="s">
        <v>82</v>
      </c>
    </row>
    <row r="340" s="2" customFormat="1">
      <c r="A340" s="38"/>
      <c r="B340" s="39"/>
      <c r="C340" s="40"/>
      <c r="D340" s="244" t="s">
        <v>157</v>
      </c>
      <c r="E340" s="40"/>
      <c r="F340" s="245" t="s">
        <v>381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157</v>
      </c>
      <c r="AU340" s="17" t="s">
        <v>82</v>
      </c>
    </row>
    <row r="341" s="13" customFormat="1">
      <c r="A341" s="13"/>
      <c r="B341" s="246"/>
      <c r="C341" s="247"/>
      <c r="D341" s="239" t="s">
        <v>159</v>
      </c>
      <c r="E341" s="248" t="s">
        <v>1</v>
      </c>
      <c r="F341" s="249" t="s">
        <v>761</v>
      </c>
      <c r="G341" s="247"/>
      <c r="H341" s="250">
        <v>0.46899999999999997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6" t="s">
        <v>159</v>
      </c>
      <c r="AU341" s="256" t="s">
        <v>82</v>
      </c>
      <c r="AV341" s="13" t="s">
        <v>82</v>
      </c>
      <c r="AW341" s="13" t="s">
        <v>30</v>
      </c>
      <c r="AX341" s="13" t="s">
        <v>80</v>
      </c>
      <c r="AY341" s="256" t="s">
        <v>145</v>
      </c>
    </row>
    <row r="342" s="2" customFormat="1" ht="33" customHeight="1">
      <c r="A342" s="38"/>
      <c r="B342" s="39"/>
      <c r="C342" s="226" t="s">
        <v>229</v>
      </c>
      <c r="D342" s="226" t="s">
        <v>148</v>
      </c>
      <c r="E342" s="227" t="s">
        <v>384</v>
      </c>
      <c r="F342" s="228" t="s">
        <v>385</v>
      </c>
      <c r="G342" s="229" t="s">
        <v>212</v>
      </c>
      <c r="H342" s="230">
        <v>6.8019999999999996</v>
      </c>
      <c r="I342" s="231"/>
      <c r="J342" s="232">
        <f>ROUND(I342*H342,2)</f>
        <v>0</v>
      </c>
      <c r="K342" s="228" t="s">
        <v>152</v>
      </c>
      <c r="L342" s="44"/>
      <c r="M342" s="233" t="s">
        <v>1</v>
      </c>
      <c r="N342" s="234" t="s">
        <v>38</v>
      </c>
      <c r="O342" s="91"/>
      <c r="P342" s="235">
        <f>O342*H342</f>
        <v>0</v>
      </c>
      <c r="Q342" s="235">
        <v>0</v>
      </c>
      <c r="R342" s="235">
        <f>Q342*H342</f>
        <v>0</v>
      </c>
      <c r="S342" s="235">
        <v>0</v>
      </c>
      <c r="T342" s="23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7" t="s">
        <v>153</v>
      </c>
      <c r="AT342" s="237" t="s">
        <v>148</v>
      </c>
      <c r="AU342" s="237" t="s">
        <v>82</v>
      </c>
      <c r="AY342" s="17" t="s">
        <v>145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7" t="s">
        <v>80</v>
      </c>
      <c r="BK342" s="238">
        <f>ROUND(I342*H342,2)</f>
        <v>0</v>
      </c>
      <c r="BL342" s="17" t="s">
        <v>153</v>
      </c>
      <c r="BM342" s="237" t="s">
        <v>762</v>
      </c>
    </row>
    <row r="343" s="2" customFormat="1">
      <c r="A343" s="38"/>
      <c r="B343" s="39"/>
      <c r="C343" s="40"/>
      <c r="D343" s="239" t="s">
        <v>155</v>
      </c>
      <c r="E343" s="40"/>
      <c r="F343" s="240" t="s">
        <v>387</v>
      </c>
      <c r="G343" s="40"/>
      <c r="H343" s="40"/>
      <c r="I343" s="241"/>
      <c r="J343" s="40"/>
      <c r="K343" s="40"/>
      <c r="L343" s="44"/>
      <c r="M343" s="242"/>
      <c r="N343" s="24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155</v>
      </c>
      <c r="AU343" s="17" t="s">
        <v>82</v>
      </c>
    </row>
    <row r="344" s="2" customFormat="1">
      <c r="A344" s="38"/>
      <c r="B344" s="39"/>
      <c r="C344" s="40"/>
      <c r="D344" s="244" t="s">
        <v>157</v>
      </c>
      <c r="E344" s="40"/>
      <c r="F344" s="245" t="s">
        <v>388</v>
      </c>
      <c r="G344" s="40"/>
      <c r="H344" s="40"/>
      <c r="I344" s="241"/>
      <c r="J344" s="40"/>
      <c r="K344" s="40"/>
      <c r="L344" s="44"/>
      <c r="M344" s="242"/>
      <c r="N344" s="243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157</v>
      </c>
      <c r="AU344" s="17" t="s">
        <v>82</v>
      </c>
    </row>
    <row r="345" s="13" customFormat="1">
      <c r="A345" s="13"/>
      <c r="B345" s="246"/>
      <c r="C345" s="247"/>
      <c r="D345" s="239" t="s">
        <v>159</v>
      </c>
      <c r="E345" s="248" t="s">
        <v>1</v>
      </c>
      <c r="F345" s="249" t="s">
        <v>763</v>
      </c>
      <c r="G345" s="247"/>
      <c r="H345" s="250">
        <v>6.8019999999999996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6" t="s">
        <v>159</v>
      </c>
      <c r="AU345" s="256" t="s">
        <v>82</v>
      </c>
      <c r="AV345" s="13" t="s">
        <v>82</v>
      </c>
      <c r="AW345" s="13" t="s">
        <v>30</v>
      </c>
      <c r="AX345" s="13" t="s">
        <v>80</v>
      </c>
      <c r="AY345" s="256" t="s">
        <v>145</v>
      </c>
    </row>
    <row r="346" s="2" customFormat="1" ht="37.8" customHeight="1">
      <c r="A346" s="38"/>
      <c r="B346" s="39"/>
      <c r="C346" s="226" t="s">
        <v>216</v>
      </c>
      <c r="D346" s="226" t="s">
        <v>148</v>
      </c>
      <c r="E346" s="227" t="s">
        <v>398</v>
      </c>
      <c r="F346" s="228" t="s">
        <v>399</v>
      </c>
      <c r="G346" s="229" t="s">
        <v>212</v>
      </c>
      <c r="H346" s="230">
        <v>0.94699999999999995</v>
      </c>
      <c r="I346" s="231"/>
      <c r="J346" s="232">
        <f>ROUND(I346*H346,2)</f>
        <v>0</v>
      </c>
      <c r="K346" s="228" t="s">
        <v>152</v>
      </c>
      <c r="L346" s="44"/>
      <c r="M346" s="233" t="s">
        <v>1</v>
      </c>
      <c r="N346" s="234" t="s">
        <v>38</v>
      </c>
      <c r="O346" s="91"/>
      <c r="P346" s="235">
        <f>O346*H346</f>
        <v>0</v>
      </c>
      <c r="Q346" s="235">
        <v>0</v>
      </c>
      <c r="R346" s="235">
        <f>Q346*H346</f>
        <v>0</v>
      </c>
      <c r="S346" s="235">
        <v>0</v>
      </c>
      <c r="T346" s="23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7" t="s">
        <v>153</v>
      </c>
      <c r="AT346" s="237" t="s">
        <v>148</v>
      </c>
      <c r="AU346" s="237" t="s">
        <v>82</v>
      </c>
      <c r="AY346" s="17" t="s">
        <v>145</v>
      </c>
      <c r="BE346" s="238">
        <f>IF(N346="základní",J346,0)</f>
        <v>0</v>
      </c>
      <c r="BF346" s="238">
        <f>IF(N346="snížená",J346,0)</f>
        <v>0</v>
      </c>
      <c r="BG346" s="238">
        <f>IF(N346="zákl. přenesená",J346,0)</f>
        <v>0</v>
      </c>
      <c r="BH346" s="238">
        <f>IF(N346="sníž. přenesená",J346,0)</f>
        <v>0</v>
      </c>
      <c r="BI346" s="238">
        <f>IF(N346="nulová",J346,0)</f>
        <v>0</v>
      </c>
      <c r="BJ346" s="17" t="s">
        <v>80</v>
      </c>
      <c r="BK346" s="238">
        <f>ROUND(I346*H346,2)</f>
        <v>0</v>
      </c>
      <c r="BL346" s="17" t="s">
        <v>153</v>
      </c>
      <c r="BM346" s="237" t="s">
        <v>764</v>
      </c>
    </row>
    <row r="347" s="2" customFormat="1">
      <c r="A347" s="38"/>
      <c r="B347" s="39"/>
      <c r="C347" s="40"/>
      <c r="D347" s="239" t="s">
        <v>155</v>
      </c>
      <c r="E347" s="40"/>
      <c r="F347" s="240" t="s">
        <v>401</v>
      </c>
      <c r="G347" s="40"/>
      <c r="H347" s="40"/>
      <c r="I347" s="241"/>
      <c r="J347" s="40"/>
      <c r="K347" s="40"/>
      <c r="L347" s="44"/>
      <c r="M347" s="242"/>
      <c r="N347" s="243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155</v>
      </c>
      <c r="AU347" s="17" t="s">
        <v>82</v>
      </c>
    </row>
    <row r="348" s="2" customFormat="1">
      <c r="A348" s="38"/>
      <c r="B348" s="39"/>
      <c r="C348" s="40"/>
      <c r="D348" s="244" t="s">
        <v>157</v>
      </c>
      <c r="E348" s="40"/>
      <c r="F348" s="245" t="s">
        <v>402</v>
      </c>
      <c r="G348" s="40"/>
      <c r="H348" s="40"/>
      <c r="I348" s="241"/>
      <c r="J348" s="40"/>
      <c r="K348" s="40"/>
      <c r="L348" s="44"/>
      <c r="M348" s="242"/>
      <c r="N348" s="24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157</v>
      </c>
      <c r="AU348" s="17" t="s">
        <v>82</v>
      </c>
    </row>
    <row r="349" s="13" customFormat="1">
      <c r="A349" s="13"/>
      <c r="B349" s="246"/>
      <c r="C349" s="247"/>
      <c r="D349" s="239" t="s">
        <v>159</v>
      </c>
      <c r="E349" s="248" t="s">
        <v>1</v>
      </c>
      <c r="F349" s="249" t="s">
        <v>739</v>
      </c>
      <c r="G349" s="247"/>
      <c r="H349" s="250">
        <v>0.94699999999999995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6" t="s">
        <v>159</v>
      </c>
      <c r="AU349" s="256" t="s">
        <v>82</v>
      </c>
      <c r="AV349" s="13" t="s">
        <v>82</v>
      </c>
      <c r="AW349" s="13" t="s">
        <v>30</v>
      </c>
      <c r="AX349" s="13" t="s">
        <v>73</v>
      </c>
      <c r="AY349" s="256" t="s">
        <v>145</v>
      </c>
    </row>
    <row r="350" s="14" customFormat="1">
      <c r="A350" s="14"/>
      <c r="B350" s="257"/>
      <c r="C350" s="258"/>
      <c r="D350" s="239" t="s">
        <v>159</v>
      </c>
      <c r="E350" s="259" t="s">
        <v>1</v>
      </c>
      <c r="F350" s="260" t="s">
        <v>162</v>
      </c>
      <c r="G350" s="258"/>
      <c r="H350" s="261">
        <v>0.94699999999999995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7" t="s">
        <v>159</v>
      </c>
      <c r="AU350" s="267" t="s">
        <v>82</v>
      </c>
      <c r="AV350" s="14" t="s">
        <v>153</v>
      </c>
      <c r="AW350" s="14" t="s">
        <v>4</v>
      </c>
      <c r="AX350" s="14" t="s">
        <v>80</v>
      </c>
      <c r="AY350" s="267" t="s">
        <v>145</v>
      </c>
    </row>
    <row r="351" s="12" customFormat="1" ht="25.92" customHeight="1">
      <c r="A351" s="12"/>
      <c r="B351" s="210"/>
      <c r="C351" s="211"/>
      <c r="D351" s="212" t="s">
        <v>72</v>
      </c>
      <c r="E351" s="213" t="s">
        <v>403</v>
      </c>
      <c r="F351" s="213" t="s">
        <v>404</v>
      </c>
      <c r="G351" s="211"/>
      <c r="H351" s="211"/>
      <c r="I351" s="214"/>
      <c r="J351" s="215">
        <f>BK351</f>
        <v>0</v>
      </c>
      <c r="K351" s="211"/>
      <c r="L351" s="216"/>
      <c r="M351" s="217"/>
      <c r="N351" s="218"/>
      <c r="O351" s="218"/>
      <c r="P351" s="219">
        <f>P352+P356+P394+P421+P462+P474+P480+P485</f>
        <v>0</v>
      </c>
      <c r="Q351" s="218"/>
      <c r="R351" s="219">
        <f>R352+R356+R394+R421+R462+R474+R480+R485</f>
        <v>0.010470400000000001</v>
      </c>
      <c r="S351" s="218"/>
      <c r="T351" s="220">
        <f>T352+T356+T394+T421+T462+T474+T480+T485</f>
        <v>6.9611795999999995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1" t="s">
        <v>82</v>
      </c>
      <c r="AT351" s="222" t="s">
        <v>72</v>
      </c>
      <c r="AU351" s="222" t="s">
        <v>73</v>
      </c>
      <c r="AY351" s="221" t="s">
        <v>145</v>
      </c>
      <c r="BK351" s="223">
        <f>BK352+BK356+BK394+BK421+BK462+BK474+BK480+BK485</f>
        <v>0</v>
      </c>
    </row>
    <row r="352" s="12" customFormat="1" ht="22.8" customHeight="1">
      <c r="A352" s="12"/>
      <c r="B352" s="210"/>
      <c r="C352" s="211"/>
      <c r="D352" s="212" t="s">
        <v>72</v>
      </c>
      <c r="E352" s="224" t="s">
        <v>405</v>
      </c>
      <c r="F352" s="224" t="s">
        <v>406</v>
      </c>
      <c r="G352" s="211"/>
      <c r="H352" s="211"/>
      <c r="I352" s="214"/>
      <c r="J352" s="225">
        <f>BK352</f>
        <v>0</v>
      </c>
      <c r="K352" s="211"/>
      <c r="L352" s="216"/>
      <c r="M352" s="217"/>
      <c r="N352" s="218"/>
      <c r="O352" s="218"/>
      <c r="P352" s="219">
        <f>SUM(P353:P355)</f>
        <v>0</v>
      </c>
      <c r="Q352" s="218"/>
      <c r="R352" s="219">
        <f>SUM(R353:R355)</f>
        <v>0</v>
      </c>
      <c r="S352" s="218"/>
      <c r="T352" s="220">
        <f>SUM(T353:T355)</f>
        <v>0.01933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1" t="s">
        <v>82</v>
      </c>
      <c r="AT352" s="222" t="s">
        <v>72</v>
      </c>
      <c r="AU352" s="222" t="s">
        <v>80</v>
      </c>
      <c r="AY352" s="221" t="s">
        <v>145</v>
      </c>
      <c r="BK352" s="223">
        <f>SUM(BK353:BK355)</f>
        <v>0</v>
      </c>
    </row>
    <row r="353" s="2" customFormat="1" ht="16.5" customHeight="1">
      <c r="A353" s="38"/>
      <c r="B353" s="39"/>
      <c r="C353" s="226" t="s">
        <v>242</v>
      </c>
      <c r="D353" s="226" t="s">
        <v>148</v>
      </c>
      <c r="E353" s="227" t="s">
        <v>408</v>
      </c>
      <c r="F353" s="228" t="s">
        <v>409</v>
      </c>
      <c r="G353" s="229" t="s">
        <v>410</v>
      </c>
      <c r="H353" s="230">
        <v>1</v>
      </c>
      <c r="I353" s="231"/>
      <c r="J353" s="232">
        <f>ROUND(I353*H353,2)</f>
        <v>0</v>
      </c>
      <c r="K353" s="228" t="s">
        <v>152</v>
      </c>
      <c r="L353" s="44"/>
      <c r="M353" s="233" t="s">
        <v>1</v>
      </c>
      <c r="N353" s="234" t="s">
        <v>38</v>
      </c>
      <c r="O353" s="91"/>
      <c r="P353" s="235">
        <f>O353*H353</f>
        <v>0</v>
      </c>
      <c r="Q353" s="235">
        <v>0</v>
      </c>
      <c r="R353" s="235">
        <f>Q353*H353</f>
        <v>0</v>
      </c>
      <c r="S353" s="235">
        <v>0.01933</v>
      </c>
      <c r="T353" s="236">
        <f>S353*H353</f>
        <v>0.01933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411</v>
      </c>
      <c r="AT353" s="237" t="s">
        <v>148</v>
      </c>
      <c r="AU353" s="237" t="s">
        <v>82</v>
      </c>
      <c r="AY353" s="17" t="s">
        <v>145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80</v>
      </c>
      <c r="BK353" s="238">
        <f>ROUND(I353*H353,2)</f>
        <v>0</v>
      </c>
      <c r="BL353" s="17" t="s">
        <v>411</v>
      </c>
      <c r="BM353" s="237" t="s">
        <v>765</v>
      </c>
    </row>
    <row r="354" s="2" customFormat="1">
      <c r="A354" s="38"/>
      <c r="B354" s="39"/>
      <c r="C354" s="40"/>
      <c r="D354" s="239" t="s">
        <v>155</v>
      </c>
      <c r="E354" s="40"/>
      <c r="F354" s="240" t="s">
        <v>413</v>
      </c>
      <c r="G354" s="40"/>
      <c r="H354" s="40"/>
      <c r="I354" s="241"/>
      <c r="J354" s="40"/>
      <c r="K354" s="40"/>
      <c r="L354" s="44"/>
      <c r="M354" s="242"/>
      <c r="N354" s="243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155</v>
      </c>
      <c r="AU354" s="17" t="s">
        <v>82</v>
      </c>
    </row>
    <row r="355" s="2" customFormat="1">
      <c r="A355" s="38"/>
      <c r="B355" s="39"/>
      <c r="C355" s="40"/>
      <c r="D355" s="244" t="s">
        <v>157</v>
      </c>
      <c r="E355" s="40"/>
      <c r="F355" s="245" t="s">
        <v>414</v>
      </c>
      <c r="G355" s="40"/>
      <c r="H355" s="40"/>
      <c r="I355" s="241"/>
      <c r="J355" s="40"/>
      <c r="K355" s="40"/>
      <c r="L355" s="44"/>
      <c r="M355" s="242"/>
      <c r="N355" s="243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157</v>
      </c>
      <c r="AU355" s="17" t="s">
        <v>82</v>
      </c>
    </row>
    <row r="356" s="12" customFormat="1" ht="22.8" customHeight="1">
      <c r="A356" s="12"/>
      <c r="B356" s="210"/>
      <c r="C356" s="211"/>
      <c r="D356" s="212" t="s">
        <v>72</v>
      </c>
      <c r="E356" s="224" t="s">
        <v>766</v>
      </c>
      <c r="F356" s="224" t="s">
        <v>767</v>
      </c>
      <c r="G356" s="211"/>
      <c r="H356" s="211"/>
      <c r="I356" s="214"/>
      <c r="J356" s="225">
        <f>BK356</f>
        <v>0</v>
      </c>
      <c r="K356" s="211"/>
      <c r="L356" s="216"/>
      <c r="M356" s="217"/>
      <c r="N356" s="218"/>
      <c r="O356" s="218"/>
      <c r="P356" s="219">
        <f>SUM(P357:P393)</f>
        <v>0</v>
      </c>
      <c r="Q356" s="218"/>
      <c r="R356" s="219">
        <f>SUM(R357:R393)</f>
        <v>0</v>
      </c>
      <c r="S356" s="218"/>
      <c r="T356" s="220">
        <f>SUM(T357:T393)</f>
        <v>0.054690000000000002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1" t="s">
        <v>82</v>
      </c>
      <c r="AT356" s="222" t="s">
        <v>72</v>
      </c>
      <c r="AU356" s="222" t="s">
        <v>80</v>
      </c>
      <c r="AY356" s="221" t="s">
        <v>145</v>
      </c>
      <c r="BK356" s="223">
        <f>SUM(BK357:BK393)</f>
        <v>0</v>
      </c>
    </row>
    <row r="357" s="2" customFormat="1" ht="24.15" customHeight="1">
      <c r="A357" s="38"/>
      <c r="B357" s="39"/>
      <c r="C357" s="226" t="s">
        <v>407</v>
      </c>
      <c r="D357" s="226" t="s">
        <v>148</v>
      </c>
      <c r="E357" s="227" t="s">
        <v>768</v>
      </c>
      <c r="F357" s="228" t="s">
        <v>769</v>
      </c>
      <c r="G357" s="229" t="s">
        <v>166</v>
      </c>
      <c r="H357" s="230">
        <v>1</v>
      </c>
      <c r="I357" s="231"/>
      <c r="J357" s="232">
        <f>ROUND(I357*H357,2)</f>
        <v>0</v>
      </c>
      <c r="K357" s="228" t="s">
        <v>152</v>
      </c>
      <c r="L357" s="44"/>
      <c r="M357" s="233" t="s">
        <v>1</v>
      </c>
      <c r="N357" s="234" t="s">
        <v>38</v>
      </c>
      <c r="O357" s="91"/>
      <c r="P357" s="235">
        <f>O357*H357</f>
        <v>0</v>
      </c>
      <c r="Q357" s="235">
        <v>0</v>
      </c>
      <c r="R357" s="235">
        <f>Q357*H357</f>
        <v>0</v>
      </c>
      <c r="S357" s="235">
        <v>0.029999999999999999</v>
      </c>
      <c r="T357" s="236">
        <f>S357*H357</f>
        <v>0.029999999999999999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7" t="s">
        <v>411</v>
      </c>
      <c r="AT357" s="237" t="s">
        <v>148</v>
      </c>
      <c r="AU357" s="237" t="s">
        <v>82</v>
      </c>
      <c r="AY357" s="17" t="s">
        <v>145</v>
      </c>
      <c r="BE357" s="238">
        <f>IF(N357="základní",J357,0)</f>
        <v>0</v>
      </c>
      <c r="BF357" s="238">
        <f>IF(N357="snížená",J357,0)</f>
        <v>0</v>
      </c>
      <c r="BG357" s="238">
        <f>IF(N357="zákl. přenesená",J357,0)</f>
        <v>0</v>
      </c>
      <c r="BH357" s="238">
        <f>IF(N357="sníž. přenesená",J357,0)</f>
        <v>0</v>
      </c>
      <c r="BI357" s="238">
        <f>IF(N357="nulová",J357,0)</f>
        <v>0</v>
      </c>
      <c r="BJ357" s="17" t="s">
        <v>80</v>
      </c>
      <c r="BK357" s="238">
        <f>ROUND(I357*H357,2)</f>
        <v>0</v>
      </c>
      <c r="BL357" s="17" t="s">
        <v>411</v>
      </c>
      <c r="BM357" s="237" t="s">
        <v>770</v>
      </c>
    </row>
    <row r="358" s="2" customFormat="1">
      <c r="A358" s="38"/>
      <c r="B358" s="39"/>
      <c r="C358" s="40"/>
      <c r="D358" s="239" t="s">
        <v>155</v>
      </c>
      <c r="E358" s="40"/>
      <c r="F358" s="240" t="s">
        <v>771</v>
      </c>
      <c r="G358" s="40"/>
      <c r="H358" s="40"/>
      <c r="I358" s="241"/>
      <c r="J358" s="40"/>
      <c r="K358" s="40"/>
      <c r="L358" s="44"/>
      <c r="M358" s="242"/>
      <c r="N358" s="24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155</v>
      </c>
      <c r="AU358" s="17" t="s">
        <v>82</v>
      </c>
    </row>
    <row r="359" s="2" customFormat="1">
      <c r="A359" s="38"/>
      <c r="B359" s="39"/>
      <c r="C359" s="40"/>
      <c r="D359" s="244" t="s">
        <v>157</v>
      </c>
      <c r="E359" s="40"/>
      <c r="F359" s="245" t="s">
        <v>772</v>
      </c>
      <c r="G359" s="40"/>
      <c r="H359" s="40"/>
      <c r="I359" s="241"/>
      <c r="J359" s="40"/>
      <c r="K359" s="40"/>
      <c r="L359" s="44"/>
      <c r="M359" s="242"/>
      <c r="N359" s="243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157</v>
      </c>
      <c r="AU359" s="17" t="s">
        <v>82</v>
      </c>
    </row>
    <row r="360" s="13" customFormat="1">
      <c r="A360" s="13"/>
      <c r="B360" s="246"/>
      <c r="C360" s="247"/>
      <c r="D360" s="239" t="s">
        <v>159</v>
      </c>
      <c r="E360" s="248" t="s">
        <v>1</v>
      </c>
      <c r="F360" s="249" t="s">
        <v>80</v>
      </c>
      <c r="G360" s="247"/>
      <c r="H360" s="250">
        <v>1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6" t="s">
        <v>159</v>
      </c>
      <c r="AU360" s="256" t="s">
        <v>82</v>
      </c>
      <c r="AV360" s="13" t="s">
        <v>82</v>
      </c>
      <c r="AW360" s="13" t="s">
        <v>30</v>
      </c>
      <c r="AX360" s="13" t="s">
        <v>80</v>
      </c>
      <c r="AY360" s="256" t="s">
        <v>145</v>
      </c>
    </row>
    <row r="361" s="2" customFormat="1" ht="33" customHeight="1">
      <c r="A361" s="38"/>
      <c r="B361" s="39"/>
      <c r="C361" s="226" t="s">
        <v>415</v>
      </c>
      <c r="D361" s="226" t="s">
        <v>148</v>
      </c>
      <c r="E361" s="227" t="s">
        <v>773</v>
      </c>
      <c r="F361" s="228" t="s">
        <v>774</v>
      </c>
      <c r="G361" s="229" t="s">
        <v>166</v>
      </c>
      <c r="H361" s="230">
        <v>2</v>
      </c>
      <c r="I361" s="231"/>
      <c r="J361" s="232">
        <f>ROUND(I361*H361,2)</f>
        <v>0</v>
      </c>
      <c r="K361" s="228" t="s">
        <v>152</v>
      </c>
      <c r="L361" s="44"/>
      <c r="M361" s="233" t="s">
        <v>1</v>
      </c>
      <c r="N361" s="234" t="s">
        <v>38</v>
      </c>
      <c r="O361" s="91"/>
      <c r="P361" s="235">
        <f>O361*H361</f>
        <v>0</v>
      </c>
      <c r="Q361" s="235">
        <v>0</v>
      </c>
      <c r="R361" s="235">
        <f>Q361*H361</f>
        <v>0</v>
      </c>
      <c r="S361" s="235">
        <v>0</v>
      </c>
      <c r="T361" s="23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7" t="s">
        <v>411</v>
      </c>
      <c r="AT361" s="237" t="s">
        <v>148</v>
      </c>
      <c r="AU361" s="237" t="s">
        <v>82</v>
      </c>
      <c r="AY361" s="17" t="s">
        <v>145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80</v>
      </c>
      <c r="BK361" s="238">
        <f>ROUND(I361*H361,2)</f>
        <v>0</v>
      </c>
      <c r="BL361" s="17" t="s">
        <v>411</v>
      </c>
      <c r="BM361" s="237" t="s">
        <v>775</v>
      </c>
    </row>
    <row r="362" s="2" customFormat="1">
      <c r="A362" s="38"/>
      <c r="B362" s="39"/>
      <c r="C362" s="40"/>
      <c r="D362" s="239" t="s">
        <v>155</v>
      </c>
      <c r="E362" s="40"/>
      <c r="F362" s="240" t="s">
        <v>776</v>
      </c>
      <c r="G362" s="40"/>
      <c r="H362" s="40"/>
      <c r="I362" s="241"/>
      <c r="J362" s="40"/>
      <c r="K362" s="40"/>
      <c r="L362" s="44"/>
      <c r="M362" s="242"/>
      <c r="N362" s="243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155</v>
      </c>
      <c r="AU362" s="17" t="s">
        <v>82</v>
      </c>
    </row>
    <row r="363" s="2" customFormat="1">
      <c r="A363" s="38"/>
      <c r="B363" s="39"/>
      <c r="C363" s="40"/>
      <c r="D363" s="244" t="s">
        <v>157</v>
      </c>
      <c r="E363" s="40"/>
      <c r="F363" s="245" t="s">
        <v>777</v>
      </c>
      <c r="G363" s="40"/>
      <c r="H363" s="40"/>
      <c r="I363" s="241"/>
      <c r="J363" s="40"/>
      <c r="K363" s="40"/>
      <c r="L363" s="44"/>
      <c r="M363" s="242"/>
      <c r="N363" s="243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157</v>
      </c>
      <c r="AU363" s="17" t="s">
        <v>82</v>
      </c>
    </row>
    <row r="364" s="13" customFormat="1">
      <c r="A364" s="13"/>
      <c r="B364" s="246"/>
      <c r="C364" s="247"/>
      <c r="D364" s="239" t="s">
        <v>159</v>
      </c>
      <c r="E364" s="248" t="s">
        <v>1</v>
      </c>
      <c r="F364" s="249" t="s">
        <v>82</v>
      </c>
      <c r="G364" s="247"/>
      <c r="H364" s="250">
        <v>2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6" t="s">
        <v>159</v>
      </c>
      <c r="AU364" s="256" t="s">
        <v>82</v>
      </c>
      <c r="AV364" s="13" t="s">
        <v>82</v>
      </c>
      <c r="AW364" s="13" t="s">
        <v>30</v>
      </c>
      <c r="AX364" s="13" t="s">
        <v>80</v>
      </c>
      <c r="AY364" s="256" t="s">
        <v>145</v>
      </c>
    </row>
    <row r="365" s="2" customFormat="1" ht="37.8" customHeight="1">
      <c r="A365" s="38"/>
      <c r="B365" s="39"/>
      <c r="C365" s="226" t="s">
        <v>561</v>
      </c>
      <c r="D365" s="226" t="s">
        <v>148</v>
      </c>
      <c r="E365" s="227" t="s">
        <v>778</v>
      </c>
      <c r="F365" s="228" t="s">
        <v>779</v>
      </c>
      <c r="G365" s="229" t="s">
        <v>166</v>
      </c>
      <c r="H365" s="230">
        <v>2</v>
      </c>
      <c r="I365" s="231"/>
      <c r="J365" s="232">
        <f>ROUND(I365*H365,2)</f>
        <v>0</v>
      </c>
      <c r="K365" s="228" t="s">
        <v>152</v>
      </c>
      <c r="L365" s="44"/>
      <c r="M365" s="233" t="s">
        <v>1</v>
      </c>
      <c r="N365" s="234" t="s">
        <v>38</v>
      </c>
      <c r="O365" s="91"/>
      <c r="P365" s="235">
        <f>O365*H365</f>
        <v>0</v>
      </c>
      <c r="Q365" s="235">
        <v>0</v>
      </c>
      <c r="R365" s="235">
        <f>Q365*H365</f>
        <v>0</v>
      </c>
      <c r="S365" s="235">
        <v>0.0030000000000000001</v>
      </c>
      <c r="T365" s="236">
        <f>S365*H365</f>
        <v>0.0060000000000000001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7" t="s">
        <v>411</v>
      </c>
      <c r="AT365" s="237" t="s">
        <v>148</v>
      </c>
      <c r="AU365" s="237" t="s">
        <v>82</v>
      </c>
      <c r="AY365" s="17" t="s">
        <v>145</v>
      </c>
      <c r="BE365" s="238">
        <f>IF(N365="základní",J365,0)</f>
        <v>0</v>
      </c>
      <c r="BF365" s="238">
        <f>IF(N365="snížená",J365,0)</f>
        <v>0</v>
      </c>
      <c r="BG365" s="238">
        <f>IF(N365="zákl. přenesená",J365,0)</f>
        <v>0</v>
      </c>
      <c r="BH365" s="238">
        <f>IF(N365="sníž. přenesená",J365,0)</f>
        <v>0</v>
      </c>
      <c r="BI365" s="238">
        <f>IF(N365="nulová",J365,0)</f>
        <v>0</v>
      </c>
      <c r="BJ365" s="17" t="s">
        <v>80</v>
      </c>
      <c r="BK365" s="238">
        <f>ROUND(I365*H365,2)</f>
        <v>0</v>
      </c>
      <c r="BL365" s="17" t="s">
        <v>411</v>
      </c>
      <c r="BM365" s="237" t="s">
        <v>780</v>
      </c>
    </row>
    <row r="366" s="2" customFormat="1">
      <c r="A366" s="38"/>
      <c r="B366" s="39"/>
      <c r="C366" s="40"/>
      <c r="D366" s="239" t="s">
        <v>155</v>
      </c>
      <c r="E366" s="40"/>
      <c r="F366" s="240" t="s">
        <v>781</v>
      </c>
      <c r="G366" s="40"/>
      <c r="H366" s="40"/>
      <c r="I366" s="241"/>
      <c r="J366" s="40"/>
      <c r="K366" s="40"/>
      <c r="L366" s="44"/>
      <c r="M366" s="242"/>
      <c r="N366" s="243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155</v>
      </c>
      <c r="AU366" s="17" t="s">
        <v>82</v>
      </c>
    </row>
    <row r="367" s="2" customFormat="1">
      <c r="A367" s="38"/>
      <c r="B367" s="39"/>
      <c r="C367" s="40"/>
      <c r="D367" s="244" t="s">
        <v>157</v>
      </c>
      <c r="E367" s="40"/>
      <c r="F367" s="245" t="s">
        <v>782</v>
      </c>
      <c r="G367" s="40"/>
      <c r="H367" s="40"/>
      <c r="I367" s="241"/>
      <c r="J367" s="40"/>
      <c r="K367" s="40"/>
      <c r="L367" s="44"/>
      <c r="M367" s="242"/>
      <c r="N367" s="243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157</v>
      </c>
      <c r="AU367" s="17" t="s">
        <v>82</v>
      </c>
    </row>
    <row r="368" s="13" customFormat="1">
      <c r="A368" s="13"/>
      <c r="B368" s="246"/>
      <c r="C368" s="247"/>
      <c r="D368" s="239" t="s">
        <v>159</v>
      </c>
      <c r="E368" s="248" t="s">
        <v>1</v>
      </c>
      <c r="F368" s="249" t="s">
        <v>82</v>
      </c>
      <c r="G368" s="247"/>
      <c r="H368" s="250">
        <v>2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6" t="s">
        <v>159</v>
      </c>
      <c r="AU368" s="256" t="s">
        <v>82</v>
      </c>
      <c r="AV368" s="13" t="s">
        <v>82</v>
      </c>
      <c r="AW368" s="13" t="s">
        <v>30</v>
      </c>
      <c r="AX368" s="13" t="s">
        <v>80</v>
      </c>
      <c r="AY368" s="256" t="s">
        <v>145</v>
      </c>
    </row>
    <row r="369" s="2" customFormat="1" ht="24.15" customHeight="1">
      <c r="A369" s="38"/>
      <c r="B369" s="39"/>
      <c r="C369" s="226" t="s">
        <v>465</v>
      </c>
      <c r="D369" s="226" t="s">
        <v>148</v>
      </c>
      <c r="E369" s="227" t="s">
        <v>783</v>
      </c>
      <c r="F369" s="228" t="s">
        <v>784</v>
      </c>
      <c r="G369" s="229" t="s">
        <v>314</v>
      </c>
      <c r="H369" s="230">
        <v>5</v>
      </c>
      <c r="I369" s="231"/>
      <c r="J369" s="232">
        <f>ROUND(I369*H369,2)</f>
        <v>0</v>
      </c>
      <c r="K369" s="228" t="s">
        <v>152</v>
      </c>
      <c r="L369" s="44"/>
      <c r="M369" s="233" t="s">
        <v>1</v>
      </c>
      <c r="N369" s="234" t="s">
        <v>38</v>
      </c>
      <c r="O369" s="91"/>
      <c r="P369" s="235">
        <f>O369*H369</f>
        <v>0</v>
      </c>
      <c r="Q369" s="235">
        <v>0</v>
      </c>
      <c r="R369" s="235">
        <f>Q369*H369</f>
        <v>0</v>
      </c>
      <c r="S369" s="235">
        <v>0.00040000000000000002</v>
      </c>
      <c r="T369" s="236">
        <f>S369*H369</f>
        <v>0.002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7" t="s">
        <v>411</v>
      </c>
      <c r="AT369" s="237" t="s">
        <v>148</v>
      </c>
      <c r="AU369" s="237" t="s">
        <v>82</v>
      </c>
      <c r="AY369" s="17" t="s">
        <v>145</v>
      </c>
      <c r="BE369" s="238">
        <f>IF(N369="základní",J369,0)</f>
        <v>0</v>
      </c>
      <c r="BF369" s="238">
        <f>IF(N369="snížená",J369,0)</f>
        <v>0</v>
      </c>
      <c r="BG369" s="238">
        <f>IF(N369="zákl. přenesená",J369,0)</f>
        <v>0</v>
      </c>
      <c r="BH369" s="238">
        <f>IF(N369="sníž. přenesená",J369,0)</f>
        <v>0</v>
      </c>
      <c r="BI369" s="238">
        <f>IF(N369="nulová",J369,0)</f>
        <v>0</v>
      </c>
      <c r="BJ369" s="17" t="s">
        <v>80</v>
      </c>
      <c r="BK369" s="238">
        <f>ROUND(I369*H369,2)</f>
        <v>0</v>
      </c>
      <c r="BL369" s="17" t="s">
        <v>411</v>
      </c>
      <c r="BM369" s="237" t="s">
        <v>785</v>
      </c>
    </row>
    <row r="370" s="2" customFormat="1">
      <c r="A370" s="38"/>
      <c r="B370" s="39"/>
      <c r="C370" s="40"/>
      <c r="D370" s="239" t="s">
        <v>155</v>
      </c>
      <c r="E370" s="40"/>
      <c r="F370" s="240" t="s">
        <v>786</v>
      </c>
      <c r="G370" s="40"/>
      <c r="H370" s="40"/>
      <c r="I370" s="241"/>
      <c r="J370" s="40"/>
      <c r="K370" s="40"/>
      <c r="L370" s="44"/>
      <c r="M370" s="242"/>
      <c r="N370" s="243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155</v>
      </c>
      <c r="AU370" s="17" t="s">
        <v>82</v>
      </c>
    </row>
    <row r="371" s="2" customFormat="1">
      <c r="A371" s="38"/>
      <c r="B371" s="39"/>
      <c r="C371" s="40"/>
      <c r="D371" s="244" t="s">
        <v>157</v>
      </c>
      <c r="E371" s="40"/>
      <c r="F371" s="245" t="s">
        <v>787</v>
      </c>
      <c r="G371" s="40"/>
      <c r="H371" s="40"/>
      <c r="I371" s="241"/>
      <c r="J371" s="40"/>
      <c r="K371" s="40"/>
      <c r="L371" s="44"/>
      <c r="M371" s="242"/>
      <c r="N371" s="243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157</v>
      </c>
      <c r="AU371" s="17" t="s">
        <v>82</v>
      </c>
    </row>
    <row r="372" s="13" customFormat="1">
      <c r="A372" s="13"/>
      <c r="B372" s="246"/>
      <c r="C372" s="247"/>
      <c r="D372" s="239" t="s">
        <v>159</v>
      </c>
      <c r="E372" s="248" t="s">
        <v>1</v>
      </c>
      <c r="F372" s="249" t="s">
        <v>481</v>
      </c>
      <c r="G372" s="247"/>
      <c r="H372" s="250">
        <v>5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6" t="s">
        <v>159</v>
      </c>
      <c r="AU372" s="256" t="s">
        <v>82</v>
      </c>
      <c r="AV372" s="13" t="s">
        <v>82</v>
      </c>
      <c r="AW372" s="13" t="s">
        <v>30</v>
      </c>
      <c r="AX372" s="13" t="s">
        <v>80</v>
      </c>
      <c r="AY372" s="256" t="s">
        <v>145</v>
      </c>
    </row>
    <row r="373" s="2" customFormat="1" ht="24.15" customHeight="1">
      <c r="A373" s="38"/>
      <c r="B373" s="39"/>
      <c r="C373" s="226" t="s">
        <v>459</v>
      </c>
      <c r="D373" s="226" t="s">
        <v>148</v>
      </c>
      <c r="E373" s="227" t="s">
        <v>788</v>
      </c>
      <c r="F373" s="228" t="s">
        <v>789</v>
      </c>
      <c r="G373" s="229" t="s">
        <v>314</v>
      </c>
      <c r="H373" s="230">
        <v>8</v>
      </c>
      <c r="I373" s="231"/>
      <c r="J373" s="232">
        <f>ROUND(I373*H373,2)</f>
        <v>0</v>
      </c>
      <c r="K373" s="228" t="s">
        <v>152</v>
      </c>
      <c r="L373" s="44"/>
      <c r="M373" s="233" t="s">
        <v>1</v>
      </c>
      <c r="N373" s="234" t="s">
        <v>38</v>
      </c>
      <c r="O373" s="91"/>
      <c r="P373" s="235">
        <f>O373*H373</f>
        <v>0</v>
      </c>
      <c r="Q373" s="235">
        <v>0</v>
      </c>
      <c r="R373" s="235">
        <f>Q373*H373</f>
        <v>0</v>
      </c>
      <c r="S373" s="235">
        <v>0.00040000000000000002</v>
      </c>
      <c r="T373" s="236">
        <f>S373*H373</f>
        <v>0.0032000000000000002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411</v>
      </c>
      <c r="AT373" s="237" t="s">
        <v>148</v>
      </c>
      <c r="AU373" s="237" t="s">
        <v>82</v>
      </c>
      <c r="AY373" s="17" t="s">
        <v>145</v>
      </c>
      <c r="BE373" s="238">
        <f>IF(N373="základní",J373,0)</f>
        <v>0</v>
      </c>
      <c r="BF373" s="238">
        <f>IF(N373="snížená",J373,0)</f>
        <v>0</v>
      </c>
      <c r="BG373" s="238">
        <f>IF(N373="zákl. přenesená",J373,0)</f>
        <v>0</v>
      </c>
      <c r="BH373" s="238">
        <f>IF(N373="sníž. přenesená",J373,0)</f>
        <v>0</v>
      </c>
      <c r="BI373" s="238">
        <f>IF(N373="nulová",J373,0)</f>
        <v>0</v>
      </c>
      <c r="BJ373" s="17" t="s">
        <v>80</v>
      </c>
      <c r="BK373" s="238">
        <f>ROUND(I373*H373,2)</f>
        <v>0</v>
      </c>
      <c r="BL373" s="17" t="s">
        <v>411</v>
      </c>
      <c r="BM373" s="237" t="s">
        <v>790</v>
      </c>
    </row>
    <row r="374" s="2" customFormat="1">
      <c r="A374" s="38"/>
      <c r="B374" s="39"/>
      <c r="C374" s="40"/>
      <c r="D374" s="239" t="s">
        <v>155</v>
      </c>
      <c r="E374" s="40"/>
      <c r="F374" s="240" t="s">
        <v>791</v>
      </c>
      <c r="G374" s="40"/>
      <c r="H374" s="40"/>
      <c r="I374" s="241"/>
      <c r="J374" s="40"/>
      <c r="K374" s="40"/>
      <c r="L374" s="44"/>
      <c r="M374" s="242"/>
      <c r="N374" s="243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155</v>
      </c>
      <c r="AU374" s="17" t="s">
        <v>82</v>
      </c>
    </row>
    <row r="375" s="2" customFormat="1">
      <c r="A375" s="38"/>
      <c r="B375" s="39"/>
      <c r="C375" s="40"/>
      <c r="D375" s="244" t="s">
        <v>157</v>
      </c>
      <c r="E375" s="40"/>
      <c r="F375" s="245" t="s">
        <v>792</v>
      </c>
      <c r="G375" s="40"/>
      <c r="H375" s="40"/>
      <c r="I375" s="241"/>
      <c r="J375" s="40"/>
      <c r="K375" s="40"/>
      <c r="L375" s="44"/>
      <c r="M375" s="242"/>
      <c r="N375" s="243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157</v>
      </c>
      <c r="AU375" s="17" t="s">
        <v>82</v>
      </c>
    </row>
    <row r="376" s="13" customFormat="1">
      <c r="A376" s="13"/>
      <c r="B376" s="246"/>
      <c r="C376" s="247"/>
      <c r="D376" s="239" t="s">
        <v>159</v>
      </c>
      <c r="E376" s="248" t="s">
        <v>1</v>
      </c>
      <c r="F376" s="249" t="s">
        <v>213</v>
      </c>
      <c r="G376" s="247"/>
      <c r="H376" s="250">
        <v>8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6" t="s">
        <v>159</v>
      </c>
      <c r="AU376" s="256" t="s">
        <v>82</v>
      </c>
      <c r="AV376" s="13" t="s">
        <v>82</v>
      </c>
      <c r="AW376" s="13" t="s">
        <v>30</v>
      </c>
      <c r="AX376" s="13" t="s">
        <v>80</v>
      </c>
      <c r="AY376" s="256" t="s">
        <v>145</v>
      </c>
    </row>
    <row r="377" s="2" customFormat="1" ht="21.75" customHeight="1">
      <c r="A377" s="38"/>
      <c r="B377" s="39"/>
      <c r="C377" s="226" t="s">
        <v>8</v>
      </c>
      <c r="D377" s="226" t="s">
        <v>148</v>
      </c>
      <c r="E377" s="227" t="s">
        <v>793</v>
      </c>
      <c r="F377" s="228" t="s">
        <v>794</v>
      </c>
      <c r="G377" s="229" t="s">
        <v>166</v>
      </c>
      <c r="H377" s="230">
        <v>10</v>
      </c>
      <c r="I377" s="231"/>
      <c r="J377" s="232">
        <f>ROUND(I377*H377,2)</f>
        <v>0</v>
      </c>
      <c r="K377" s="228" t="s">
        <v>152</v>
      </c>
      <c r="L377" s="44"/>
      <c r="M377" s="233" t="s">
        <v>1</v>
      </c>
      <c r="N377" s="234" t="s">
        <v>38</v>
      </c>
      <c r="O377" s="91"/>
      <c r="P377" s="235">
        <f>O377*H377</f>
        <v>0</v>
      </c>
      <c r="Q377" s="235">
        <v>0</v>
      </c>
      <c r="R377" s="235">
        <f>Q377*H377</f>
        <v>0</v>
      </c>
      <c r="S377" s="235">
        <v>0.00025000000000000001</v>
      </c>
      <c r="T377" s="236">
        <f>S377*H377</f>
        <v>0.0025000000000000001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7" t="s">
        <v>411</v>
      </c>
      <c r="AT377" s="237" t="s">
        <v>148</v>
      </c>
      <c r="AU377" s="237" t="s">
        <v>82</v>
      </c>
      <c r="AY377" s="17" t="s">
        <v>145</v>
      </c>
      <c r="BE377" s="238">
        <f>IF(N377="základní",J377,0)</f>
        <v>0</v>
      </c>
      <c r="BF377" s="238">
        <f>IF(N377="snížená",J377,0)</f>
        <v>0</v>
      </c>
      <c r="BG377" s="238">
        <f>IF(N377="zákl. přenesená",J377,0)</f>
        <v>0</v>
      </c>
      <c r="BH377" s="238">
        <f>IF(N377="sníž. přenesená",J377,0)</f>
        <v>0</v>
      </c>
      <c r="BI377" s="238">
        <f>IF(N377="nulová",J377,0)</f>
        <v>0</v>
      </c>
      <c r="BJ377" s="17" t="s">
        <v>80</v>
      </c>
      <c r="BK377" s="238">
        <f>ROUND(I377*H377,2)</f>
        <v>0</v>
      </c>
      <c r="BL377" s="17" t="s">
        <v>411</v>
      </c>
      <c r="BM377" s="237" t="s">
        <v>795</v>
      </c>
    </row>
    <row r="378" s="2" customFormat="1">
      <c r="A378" s="38"/>
      <c r="B378" s="39"/>
      <c r="C378" s="40"/>
      <c r="D378" s="239" t="s">
        <v>155</v>
      </c>
      <c r="E378" s="40"/>
      <c r="F378" s="240" t="s">
        <v>796</v>
      </c>
      <c r="G378" s="40"/>
      <c r="H378" s="40"/>
      <c r="I378" s="241"/>
      <c r="J378" s="40"/>
      <c r="K378" s="40"/>
      <c r="L378" s="44"/>
      <c r="M378" s="242"/>
      <c r="N378" s="243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155</v>
      </c>
      <c r="AU378" s="17" t="s">
        <v>82</v>
      </c>
    </row>
    <row r="379" s="2" customFormat="1">
      <c r="A379" s="38"/>
      <c r="B379" s="39"/>
      <c r="C379" s="40"/>
      <c r="D379" s="244" t="s">
        <v>157</v>
      </c>
      <c r="E379" s="40"/>
      <c r="F379" s="245" t="s">
        <v>797</v>
      </c>
      <c r="G379" s="40"/>
      <c r="H379" s="40"/>
      <c r="I379" s="241"/>
      <c r="J379" s="40"/>
      <c r="K379" s="40"/>
      <c r="L379" s="44"/>
      <c r="M379" s="242"/>
      <c r="N379" s="243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157</v>
      </c>
      <c r="AU379" s="17" t="s">
        <v>82</v>
      </c>
    </row>
    <row r="380" s="15" customFormat="1">
      <c r="A380" s="15"/>
      <c r="B380" s="268"/>
      <c r="C380" s="269"/>
      <c r="D380" s="239" t="s">
        <v>159</v>
      </c>
      <c r="E380" s="270" t="s">
        <v>1</v>
      </c>
      <c r="F380" s="271" t="s">
        <v>622</v>
      </c>
      <c r="G380" s="269"/>
      <c r="H380" s="270" t="s">
        <v>1</v>
      </c>
      <c r="I380" s="272"/>
      <c r="J380" s="269"/>
      <c r="K380" s="269"/>
      <c r="L380" s="273"/>
      <c r="M380" s="274"/>
      <c r="N380" s="275"/>
      <c r="O380" s="275"/>
      <c r="P380" s="275"/>
      <c r="Q380" s="275"/>
      <c r="R380" s="275"/>
      <c r="S380" s="275"/>
      <c r="T380" s="276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7" t="s">
        <v>159</v>
      </c>
      <c r="AU380" s="277" t="s">
        <v>82</v>
      </c>
      <c r="AV380" s="15" t="s">
        <v>80</v>
      </c>
      <c r="AW380" s="15" t="s">
        <v>30</v>
      </c>
      <c r="AX380" s="15" t="s">
        <v>73</v>
      </c>
      <c r="AY380" s="277" t="s">
        <v>145</v>
      </c>
    </row>
    <row r="381" s="13" customFormat="1">
      <c r="A381" s="13"/>
      <c r="B381" s="246"/>
      <c r="C381" s="247"/>
      <c r="D381" s="239" t="s">
        <v>159</v>
      </c>
      <c r="E381" s="248" t="s">
        <v>1</v>
      </c>
      <c r="F381" s="249" t="s">
        <v>446</v>
      </c>
      <c r="G381" s="247"/>
      <c r="H381" s="250">
        <v>10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6" t="s">
        <v>159</v>
      </c>
      <c r="AU381" s="256" t="s">
        <v>82</v>
      </c>
      <c r="AV381" s="13" t="s">
        <v>82</v>
      </c>
      <c r="AW381" s="13" t="s">
        <v>30</v>
      </c>
      <c r="AX381" s="13" t="s">
        <v>80</v>
      </c>
      <c r="AY381" s="256" t="s">
        <v>145</v>
      </c>
    </row>
    <row r="382" s="2" customFormat="1" ht="24.15" customHeight="1">
      <c r="A382" s="38"/>
      <c r="B382" s="39"/>
      <c r="C382" s="226" t="s">
        <v>411</v>
      </c>
      <c r="D382" s="226" t="s">
        <v>148</v>
      </c>
      <c r="E382" s="227" t="s">
        <v>798</v>
      </c>
      <c r="F382" s="228" t="s">
        <v>799</v>
      </c>
      <c r="G382" s="229" t="s">
        <v>166</v>
      </c>
      <c r="H382" s="230">
        <v>9</v>
      </c>
      <c r="I382" s="231"/>
      <c r="J382" s="232">
        <f>ROUND(I382*H382,2)</f>
        <v>0</v>
      </c>
      <c r="K382" s="228" t="s">
        <v>152</v>
      </c>
      <c r="L382" s="44"/>
      <c r="M382" s="233" t="s">
        <v>1</v>
      </c>
      <c r="N382" s="234" t="s">
        <v>38</v>
      </c>
      <c r="O382" s="91"/>
      <c r="P382" s="235">
        <f>O382*H382</f>
        <v>0</v>
      </c>
      <c r="Q382" s="235">
        <v>0</v>
      </c>
      <c r="R382" s="235">
        <f>Q382*H382</f>
        <v>0</v>
      </c>
      <c r="S382" s="235">
        <v>0.00055000000000000003</v>
      </c>
      <c r="T382" s="236">
        <f>S382*H382</f>
        <v>0.0049500000000000004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7" t="s">
        <v>411</v>
      </c>
      <c r="AT382" s="237" t="s">
        <v>148</v>
      </c>
      <c r="AU382" s="237" t="s">
        <v>82</v>
      </c>
      <c r="AY382" s="17" t="s">
        <v>145</v>
      </c>
      <c r="BE382" s="238">
        <f>IF(N382="základní",J382,0)</f>
        <v>0</v>
      </c>
      <c r="BF382" s="238">
        <f>IF(N382="snížená",J382,0)</f>
        <v>0</v>
      </c>
      <c r="BG382" s="238">
        <f>IF(N382="zákl. přenesená",J382,0)</f>
        <v>0</v>
      </c>
      <c r="BH382" s="238">
        <f>IF(N382="sníž. přenesená",J382,0)</f>
        <v>0</v>
      </c>
      <c r="BI382" s="238">
        <f>IF(N382="nulová",J382,0)</f>
        <v>0</v>
      </c>
      <c r="BJ382" s="17" t="s">
        <v>80</v>
      </c>
      <c r="BK382" s="238">
        <f>ROUND(I382*H382,2)</f>
        <v>0</v>
      </c>
      <c r="BL382" s="17" t="s">
        <v>411</v>
      </c>
      <c r="BM382" s="237" t="s">
        <v>800</v>
      </c>
    </row>
    <row r="383" s="2" customFormat="1">
      <c r="A383" s="38"/>
      <c r="B383" s="39"/>
      <c r="C383" s="40"/>
      <c r="D383" s="239" t="s">
        <v>155</v>
      </c>
      <c r="E383" s="40"/>
      <c r="F383" s="240" t="s">
        <v>801</v>
      </c>
      <c r="G383" s="40"/>
      <c r="H383" s="40"/>
      <c r="I383" s="241"/>
      <c r="J383" s="40"/>
      <c r="K383" s="40"/>
      <c r="L383" s="44"/>
      <c r="M383" s="242"/>
      <c r="N383" s="243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155</v>
      </c>
      <c r="AU383" s="17" t="s">
        <v>82</v>
      </c>
    </row>
    <row r="384" s="2" customFormat="1">
      <c r="A384" s="38"/>
      <c r="B384" s="39"/>
      <c r="C384" s="40"/>
      <c r="D384" s="244" t="s">
        <v>157</v>
      </c>
      <c r="E384" s="40"/>
      <c r="F384" s="245" t="s">
        <v>802</v>
      </c>
      <c r="G384" s="40"/>
      <c r="H384" s="40"/>
      <c r="I384" s="241"/>
      <c r="J384" s="40"/>
      <c r="K384" s="40"/>
      <c r="L384" s="44"/>
      <c r="M384" s="242"/>
      <c r="N384" s="243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157</v>
      </c>
      <c r="AU384" s="17" t="s">
        <v>82</v>
      </c>
    </row>
    <row r="385" s="13" customFormat="1">
      <c r="A385" s="13"/>
      <c r="B385" s="246"/>
      <c r="C385" s="247"/>
      <c r="D385" s="239" t="s">
        <v>159</v>
      </c>
      <c r="E385" s="248" t="s">
        <v>1</v>
      </c>
      <c r="F385" s="249" t="s">
        <v>296</v>
      </c>
      <c r="G385" s="247"/>
      <c r="H385" s="250">
        <v>9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6" t="s">
        <v>159</v>
      </c>
      <c r="AU385" s="256" t="s">
        <v>82</v>
      </c>
      <c r="AV385" s="13" t="s">
        <v>82</v>
      </c>
      <c r="AW385" s="13" t="s">
        <v>30</v>
      </c>
      <c r="AX385" s="13" t="s">
        <v>80</v>
      </c>
      <c r="AY385" s="256" t="s">
        <v>145</v>
      </c>
    </row>
    <row r="386" s="2" customFormat="1" ht="24.15" customHeight="1">
      <c r="A386" s="38"/>
      <c r="B386" s="39"/>
      <c r="C386" s="226" t="s">
        <v>547</v>
      </c>
      <c r="D386" s="226" t="s">
        <v>148</v>
      </c>
      <c r="E386" s="227" t="s">
        <v>803</v>
      </c>
      <c r="F386" s="228" t="s">
        <v>804</v>
      </c>
      <c r="G386" s="229" t="s">
        <v>166</v>
      </c>
      <c r="H386" s="230">
        <v>4</v>
      </c>
      <c r="I386" s="231"/>
      <c r="J386" s="232">
        <f>ROUND(I386*H386,2)</f>
        <v>0</v>
      </c>
      <c r="K386" s="228" t="s">
        <v>152</v>
      </c>
      <c r="L386" s="44"/>
      <c r="M386" s="233" t="s">
        <v>1</v>
      </c>
      <c r="N386" s="234" t="s">
        <v>38</v>
      </c>
      <c r="O386" s="91"/>
      <c r="P386" s="235">
        <f>O386*H386</f>
        <v>0</v>
      </c>
      <c r="Q386" s="235">
        <v>0</v>
      </c>
      <c r="R386" s="235">
        <f>Q386*H386</f>
        <v>0</v>
      </c>
      <c r="S386" s="235">
        <v>0.00021000000000000001</v>
      </c>
      <c r="T386" s="236">
        <f>S386*H386</f>
        <v>0.00084000000000000003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7" t="s">
        <v>411</v>
      </c>
      <c r="AT386" s="237" t="s">
        <v>148</v>
      </c>
      <c r="AU386" s="237" t="s">
        <v>82</v>
      </c>
      <c r="AY386" s="17" t="s">
        <v>145</v>
      </c>
      <c r="BE386" s="238">
        <f>IF(N386="základní",J386,0)</f>
        <v>0</v>
      </c>
      <c r="BF386" s="238">
        <f>IF(N386="snížená",J386,0)</f>
        <v>0</v>
      </c>
      <c r="BG386" s="238">
        <f>IF(N386="zákl. přenesená",J386,0)</f>
        <v>0</v>
      </c>
      <c r="BH386" s="238">
        <f>IF(N386="sníž. přenesená",J386,0)</f>
        <v>0</v>
      </c>
      <c r="BI386" s="238">
        <f>IF(N386="nulová",J386,0)</f>
        <v>0</v>
      </c>
      <c r="BJ386" s="17" t="s">
        <v>80</v>
      </c>
      <c r="BK386" s="238">
        <f>ROUND(I386*H386,2)</f>
        <v>0</v>
      </c>
      <c r="BL386" s="17" t="s">
        <v>411</v>
      </c>
      <c r="BM386" s="237" t="s">
        <v>805</v>
      </c>
    </row>
    <row r="387" s="2" customFormat="1">
      <c r="A387" s="38"/>
      <c r="B387" s="39"/>
      <c r="C387" s="40"/>
      <c r="D387" s="239" t="s">
        <v>155</v>
      </c>
      <c r="E387" s="40"/>
      <c r="F387" s="240" t="s">
        <v>806</v>
      </c>
      <c r="G387" s="40"/>
      <c r="H387" s="40"/>
      <c r="I387" s="241"/>
      <c r="J387" s="40"/>
      <c r="K387" s="40"/>
      <c r="L387" s="44"/>
      <c r="M387" s="242"/>
      <c r="N387" s="243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155</v>
      </c>
      <c r="AU387" s="17" t="s">
        <v>82</v>
      </c>
    </row>
    <row r="388" s="2" customFormat="1">
      <c r="A388" s="38"/>
      <c r="B388" s="39"/>
      <c r="C388" s="40"/>
      <c r="D388" s="244" t="s">
        <v>157</v>
      </c>
      <c r="E388" s="40"/>
      <c r="F388" s="245" t="s">
        <v>807</v>
      </c>
      <c r="G388" s="40"/>
      <c r="H388" s="40"/>
      <c r="I388" s="241"/>
      <c r="J388" s="40"/>
      <c r="K388" s="40"/>
      <c r="L388" s="44"/>
      <c r="M388" s="242"/>
      <c r="N388" s="243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157</v>
      </c>
      <c r="AU388" s="17" t="s">
        <v>82</v>
      </c>
    </row>
    <row r="389" s="13" customFormat="1">
      <c r="A389" s="13"/>
      <c r="B389" s="246"/>
      <c r="C389" s="247"/>
      <c r="D389" s="239" t="s">
        <v>159</v>
      </c>
      <c r="E389" s="248" t="s">
        <v>1</v>
      </c>
      <c r="F389" s="249" t="s">
        <v>153</v>
      </c>
      <c r="G389" s="247"/>
      <c r="H389" s="250">
        <v>4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6" t="s">
        <v>159</v>
      </c>
      <c r="AU389" s="256" t="s">
        <v>82</v>
      </c>
      <c r="AV389" s="13" t="s">
        <v>82</v>
      </c>
      <c r="AW389" s="13" t="s">
        <v>30</v>
      </c>
      <c r="AX389" s="13" t="s">
        <v>80</v>
      </c>
      <c r="AY389" s="256" t="s">
        <v>145</v>
      </c>
    </row>
    <row r="390" s="2" customFormat="1" ht="24.15" customHeight="1">
      <c r="A390" s="38"/>
      <c r="B390" s="39"/>
      <c r="C390" s="226" t="s">
        <v>539</v>
      </c>
      <c r="D390" s="226" t="s">
        <v>148</v>
      </c>
      <c r="E390" s="227" t="s">
        <v>808</v>
      </c>
      <c r="F390" s="228" t="s">
        <v>809</v>
      </c>
      <c r="G390" s="229" t="s">
        <v>166</v>
      </c>
      <c r="H390" s="230">
        <v>2</v>
      </c>
      <c r="I390" s="231"/>
      <c r="J390" s="232">
        <f>ROUND(I390*H390,2)</f>
        <v>0</v>
      </c>
      <c r="K390" s="228" t="s">
        <v>152</v>
      </c>
      <c r="L390" s="44"/>
      <c r="M390" s="233" t="s">
        <v>1</v>
      </c>
      <c r="N390" s="234" t="s">
        <v>38</v>
      </c>
      <c r="O390" s="91"/>
      <c r="P390" s="235">
        <f>O390*H390</f>
        <v>0</v>
      </c>
      <c r="Q390" s="235">
        <v>0</v>
      </c>
      <c r="R390" s="235">
        <f>Q390*H390</f>
        <v>0</v>
      </c>
      <c r="S390" s="235">
        <v>0.0025999999999999999</v>
      </c>
      <c r="T390" s="236">
        <f>S390*H390</f>
        <v>0.0051999999999999998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7" t="s">
        <v>411</v>
      </c>
      <c r="AT390" s="237" t="s">
        <v>148</v>
      </c>
      <c r="AU390" s="237" t="s">
        <v>82</v>
      </c>
      <c r="AY390" s="17" t="s">
        <v>145</v>
      </c>
      <c r="BE390" s="238">
        <f>IF(N390="základní",J390,0)</f>
        <v>0</v>
      </c>
      <c r="BF390" s="238">
        <f>IF(N390="snížená",J390,0)</f>
        <v>0</v>
      </c>
      <c r="BG390" s="238">
        <f>IF(N390="zákl. přenesená",J390,0)</f>
        <v>0</v>
      </c>
      <c r="BH390" s="238">
        <f>IF(N390="sníž. přenesená",J390,0)</f>
        <v>0</v>
      </c>
      <c r="BI390" s="238">
        <f>IF(N390="nulová",J390,0)</f>
        <v>0</v>
      </c>
      <c r="BJ390" s="17" t="s">
        <v>80</v>
      </c>
      <c r="BK390" s="238">
        <f>ROUND(I390*H390,2)</f>
        <v>0</v>
      </c>
      <c r="BL390" s="17" t="s">
        <v>411</v>
      </c>
      <c r="BM390" s="237" t="s">
        <v>810</v>
      </c>
    </row>
    <row r="391" s="2" customFormat="1">
      <c r="A391" s="38"/>
      <c r="B391" s="39"/>
      <c r="C391" s="40"/>
      <c r="D391" s="239" t="s">
        <v>155</v>
      </c>
      <c r="E391" s="40"/>
      <c r="F391" s="240" t="s">
        <v>811</v>
      </c>
      <c r="G391" s="40"/>
      <c r="H391" s="40"/>
      <c r="I391" s="241"/>
      <c r="J391" s="40"/>
      <c r="K391" s="40"/>
      <c r="L391" s="44"/>
      <c r="M391" s="242"/>
      <c r="N391" s="243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155</v>
      </c>
      <c r="AU391" s="17" t="s">
        <v>82</v>
      </c>
    </row>
    <row r="392" s="2" customFormat="1">
      <c r="A392" s="38"/>
      <c r="B392" s="39"/>
      <c r="C392" s="40"/>
      <c r="D392" s="244" t="s">
        <v>157</v>
      </c>
      <c r="E392" s="40"/>
      <c r="F392" s="245" t="s">
        <v>812</v>
      </c>
      <c r="G392" s="40"/>
      <c r="H392" s="40"/>
      <c r="I392" s="241"/>
      <c r="J392" s="40"/>
      <c r="K392" s="40"/>
      <c r="L392" s="44"/>
      <c r="M392" s="242"/>
      <c r="N392" s="243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157</v>
      </c>
      <c r="AU392" s="17" t="s">
        <v>82</v>
      </c>
    </row>
    <row r="393" s="13" customFormat="1">
      <c r="A393" s="13"/>
      <c r="B393" s="246"/>
      <c r="C393" s="247"/>
      <c r="D393" s="239" t="s">
        <v>159</v>
      </c>
      <c r="E393" s="248" t="s">
        <v>1</v>
      </c>
      <c r="F393" s="249" t="s">
        <v>82</v>
      </c>
      <c r="G393" s="247"/>
      <c r="H393" s="250">
        <v>2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6" t="s">
        <v>159</v>
      </c>
      <c r="AU393" s="256" t="s">
        <v>82</v>
      </c>
      <c r="AV393" s="13" t="s">
        <v>82</v>
      </c>
      <c r="AW393" s="13" t="s">
        <v>30</v>
      </c>
      <c r="AX393" s="13" t="s">
        <v>80</v>
      </c>
      <c r="AY393" s="256" t="s">
        <v>145</v>
      </c>
    </row>
    <row r="394" s="12" customFormat="1" ht="22.8" customHeight="1">
      <c r="A394" s="12"/>
      <c r="B394" s="210"/>
      <c r="C394" s="211"/>
      <c r="D394" s="212" t="s">
        <v>72</v>
      </c>
      <c r="E394" s="224" t="s">
        <v>426</v>
      </c>
      <c r="F394" s="224" t="s">
        <v>427</v>
      </c>
      <c r="G394" s="211"/>
      <c r="H394" s="211"/>
      <c r="I394" s="214"/>
      <c r="J394" s="225">
        <f>BK394</f>
        <v>0</v>
      </c>
      <c r="K394" s="211"/>
      <c r="L394" s="216"/>
      <c r="M394" s="217"/>
      <c r="N394" s="218"/>
      <c r="O394" s="218"/>
      <c r="P394" s="219">
        <f>SUM(P395:P420)</f>
        <v>0</v>
      </c>
      <c r="Q394" s="218"/>
      <c r="R394" s="219">
        <f>SUM(R395:R420)</f>
        <v>0</v>
      </c>
      <c r="S394" s="218"/>
      <c r="T394" s="220">
        <f>SUM(T395:T420)</f>
        <v>5.2270000000000003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1" t="s">
        <v>82</v>
      </c>
      <c r="AT394" s="222" t="s">
        <v>72</v>
      </c>
      <c r="AU394" s="222" t="s">
        <v>80</v>
      </c>
      <c r="AY394" s="221" t="s">
        <v>145</v>
      </c>
      <c r="BK394" s="223">
        <f>SUM(BK395:BK420)</f>
        <v>0</v>
      </c>
    </row>
    <row r="395" s="2" customFormat="1" ht="24.15" customHeight="1">
      <c r="A395" s="38"/>
      <c r="B395" s="39"/>
      <c r="C395" s="226" t="s">
        <v>259</v>
      </c>
      <c r="D395" s="226" t="s">
        <v>148</v>
      </c>
      <c r="E395" s="227" t="s">
        <v>429</v>
      </c>
      <c r="F395" s="228" t="s">
        <v>430</v>
      </c>
      <c r="G395" s="229" t="s">
        <v>314</v>
      </c>
      <c r="H395" s="230">
        <v>180.80000000000001</v>
      </c>
      <c r="I395" s="231"/>
      <c r="J395" s="232">
        <f>ROUND(I395*H395,2)</f>
        <v>0</v>
      </c>
      <c r="K395" s="228" t="s">
        <v>152</v>
      </c>
      <c r="L395" s="44"/>
      <c r="M395" s="233" t="s">
        <v>1</v>
      </c>
      <c r="N395" s="234" t="s">
        <v>38</v>
      </c>
      <c r="O395" s="91"/>
      <c r="P395" s="235">
        <f>O395*H395</f>
        <v>0</v>
      </c>
      <c r="Q395" s="235">
        <v>0</v>
      </c>
      <c r="R395" s="235">
        <f>Q395*H395</f>
        <v>0</v>
      </c>
      <c r="S395" s="235">
        <v>0.014</v>
      </c>
      <c r="T395" s="236">
        <f>S395*H395</f>
        <v>2.5312000000000001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7" t="s">
        <v>411</v>
      </c>
      <c r="AT395" s="237" t="s">
        <v>148</v>
      </c>
      <c r="AU395" s="237" t="s">
        <v>82</v>
      </c>
      <c r="AY395" s="17" t="s">
        <v>145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7" t="s">
        <v>80</v>
      </c>
      <c r="BK395" s="238">
        <f>ROUND(I395*H395,2)</f>
        <v>0</v>
      </c>
      <c r="BL395" s="17" t="s">
        <v>411</v>
      </c>
      <c r="BM395" s="237" t="s">
        <v>813</v>
      </c>
    </row>
    <row r="396" s="2" customFormat="1">
      <c r="A396" s="38"/>
      <c r="B396" s="39"/>
      <c r="C396" s="40"/>
      <c r="D396" s="239" t="s">
        <v>155</v>
      </c>
      <c r="E396" s="40"/>
      <c r="F396" s="240" t="s">
        <v>432</v>
      </c>
      <c r="G396" s="40"/>
      <c r="H396" s="40"/>
      <c r="I396" s="241"/>
      <c r="J396" s="40"/>
      <c r="K396" s="40"/>
      <c r="L396" s="44"/>
      <c r="M396" s="242"/>
      <c r="N396" s="243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155</v>
      </c>
      <c r="AU396" s="17" t="s">
        <v>82</v>
      </c>
    </row>
    <row r="397" s="2" customFormat="1">
      <c r="A397" s="38"/>
      <c r="B397" s="39"/>
      <c r="C397" s="40"/>
      <c r="D397" s="244" t="s">
        <v>157</v>
      </c>
      <c r="E397" s="40"/>
      <c r="F397" s="245" t="s">
        <v>433</v>
      </c>
      <c r="G397" s="40"/>
      <c r="H397" s="40"/>
      <c r="I397" s="241"/>
      <c r="J397" s="40"/>
      <c r="K397" s="40"/>
      <c r="L397" s="44"/>
      <c r="M397" s="242"/>
      <c r="N397" s="243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157</v>
      </c>
      <c r="AU397" s="17" t="s">
        <v>82</v>
      </c>
    </row>
    <row r="398" s="15" customFormat="1">
      <c r="A398" s="15"/>
      <c r="B398" s="268"/>
      <c r="C398" s="269"/>
      <c r="D398" s="239" t="s">
        <v>159</v>
      </c>
      <c r="E398" s="270" t="s">
        <v>1</v>
      </c>
      <c r="F398" s="271" t="s">
        <v>814</v>
      </c>
      <c r="G398" s="269"/>
      <c r="H398" s="270" t="s">
        <v>1</v>
      </c>
      <c r="I398" s="272"/>
      <c r="J398" s="269"/>
      <c r="K398" s="269"/>
      <c r="L398" s="273"/>
      <c r="M398" s="274"/>
      <c r="N398" s="275"/>
      <c r="O398" s="275"/>
      <c r="P398" s="275"/>
      <c r="Q398" s="275"/>
      <c r="R398" s="275"/>
      <c r="S398" s="275"/>
      <c r="T398" s="276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7" t="s">
        <v>159</v>
      </c>
      <c r="AU398" s="277" t="s">
        <v>82</v>
      </c>
      <c r="AV398" s="15" t="s">
        <v>80</v>
      </c>
      <c r="AW398" s="15" t="s">
        <v>30</v>
      </c>
      <c r="AX398" s="15" t="s">
        <v>73</v>
      </c>
      <c r="AY398" s="277" t="s">
        <v>145</v>
      </c>
    </row>
    <row r="399" s="13" customFormat="1">
      <c r="A399" s="13"/>
      <c r="B399" s="246"/>
      <c r="C399" s="247"/>
      <c r="D399" s="239" t="s">
        <v>159</v>
      </c>
      <c r="E399" s="248" t="s">
        <v>1</v>
      </c>
      <c r="F399" s="249" t="s">
        <v>815</v>
      </c>
      <c r="G399" s="247"/>
      <c r="H399" s="250">
        <v>24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6" t="s">
        <v>159</v>
      </c>
      <c r="AU399" s="256" t="s">
        <v>82</v>
      </c>
      <c r="AV399" s="13" t="s">
        <v>82</v>
      </c>
      <c r="AW399" s="13" t="s">
        <v>30</v>
      </c>
      <c r="AX399" s="13" t="s">
        <v>73</v>
      </c>
      <c r="AY399" s="256" t="s">
        <v>145</v>
      </c>
    </row>
    <row r="400" s="15" customFormat="1">
      <c r="A400" s="15"/>
      <c r="B400" s="268"/>
      <c r="C400" s="269"/>
      <c r="D400" s="239" t="s">
        <v>159</v>
      </c>
      <c r="E400" s="270" t="s">
        <v>1</v>
      </c>
      <c r="F400" s="271" t="s">
        <v>816</v>
      </c>
      <c r="G400" s="269"/>
      <c r="H400" s="270" t="s">
        <v>1</v>
      </c>
      <c r="I400" s="272"/>
      <c r="J400" s="269"/>
      <c r="K400" s="269"/>
      <c r="L400" s="273"/>
      <c r="M400" s="274"/>
      <c r="N400" s="275"/>
      <c r="O400" s="275"/>
      <c r="P400" s="275"/>
      <c r="Q400" s="275"/>
      <c r="R400" s="275"/>
      <c r="S400" s="275"/>
      <c r="T400" s="27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7" t="s">
        <v>159</v>
      </c>
      <c r="AU400" s="277" t="s">
        <v>82</v>
      </c>
      <c r="AV400" s="15" t="s">
        <v>80</v>
      </c>
      <c r="AW400" s="15" t="s">
        <v>30</v>
      </c>
      <c r="AX400" s="15" t="s">
        <v>73</v>
      </c>
      <c r="AY400" s="277" t="s">
        <v>145</v>
      </c>
    </row>
    <row r="401" s="13" customFormat="1">
      <c r="A401" s="13"/>
      <c r="B401" s="246"/>
      <c r="C401" s="247"/>
      <c r="D401" s="239" t="s">
        <v>159</v>
      </c>
      <c r="E401" s="248" t="s">
        <v>1</v>
      </c>
      <c r="F401" s="249" t="s">
        <v>817</v>
      </c>
      <c r="G401" s="247"/>
      <c r="H401" s="250">
        <v>100.8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6" t="s">
        <v>159</v>
      </c>
      <c r="AU401" s="256" t="s">
        <v>82</v>
      </c>
      <c r="AV401" s="13" t="s">
        <v>82</v>
      </c>
      <c r="AW401" s="13" t="s">
        <v>30</v>
      </c>
      <c r="AX401" s="13" t="s">
        <v>73</v>
      </c>
      <c r="AY401" s="256" t="s">
        <v>145</v>
      </c>
    </row>
    <row r="402" s="15" customFormat="1">
      <c r="A402" s="15"/>
      <c r="B402" s="268"/>
      <c r="C402" s="269"/>
      <c r="D402" s="239" t="s">
        <v>159</v>
      </c>
      <c r="E402" s="270" t="s">
        <v>1</v>
      </c>
      <c r="F402" s="271" t="s">
        <v>818</v>
      </c>
      <c r="G402" s="269"/>
      <c r="H402" s="270" t="s">
        <v>1</v>
      </c>
      <c r="I402" s="272"/>
      <c r="J402" s="269"/>
      <c r="K402" s="269"/>
      <c r="L402" s="273"/>
      <c r="M402" s="274"/>
      <c r="N402" s="275"/>
      <c r="O402" s="275"/>
      <c r="P402" s="275"/>
      <c r="Q402" s="275"/>
      <c r="R402" s="275"/>
      <c r="S402" s="275"/>
      <c r="T402" s="276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7" t="s">
        <v>159</v>
      </c>
      <c r="AU402" s="277" t="s">
        <v>82</v>
      </c>
      <c r="AV402" s="15" t="s">
        <v>80</v>
      </c>
      <c r="AW402" s="15" t="s">
        <v>30</v>
      </c>
      <c r="AX402" s="15" t="s">
        <v>73</v>
      </c>
      <c r="AY402" s="277" t="s">
        <v>145</v>
      </c>
    </row>
    <row r="403" s="13" customFormat="1">
      <c r="A403" s="13"/>
      <c r="B403" s="246"/>
      <c r="C403" s="247"/>
      <c r="D403" s="239" t="s">
        <v>159</v>
      </c>
      <c r="E403" s="248" t="s">
        <v>1</v>
      </c>
      <c r="F403" s="249" t="s">
        <v>819</v>
      </c>
      <c r="G403" s="247"/>
      <c r="H403" s="250">
        <v>56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6" t="s">
        <v>159</v>
      </c>
      <c r="AU403" s="256" t="s">
        <v>82</v>
      </c>
      <c r="AV403" s="13" t="s">
        <v>82</v>
      </c>
      <c r="AW403" s="13" t="s">
        <v>30</v>
      </c>
      <c r="AX403" s="13" t="s">
        <v>73</v>
      </c>
      <c r="AY403" s="256" t="s">
        <v>145</v>
      </c>
    </row>
    <row r="404" s="14" customFormat="1">
      <c r="A404" s="14"/>
      <c r="B404" s="257"/>
      <c r="C404" s="258"/>
      <c r="D404" s="239" t="s">
        <v>159</v>
      </c>
      <c r="E404" s="259" t="s">
        <v>1</v>
      </c>
      <c r="F404" s="260" t="s">
        <v>162</v>
      </c>
      <c r="G404" s="258"/>
      <c r="H404" s="261">
        <v>180.80000000000001</v>
      </c>
      <c r="I404" s="262"/>
      <c r="J404" s="258"/>
      <c r="K404" s="258"/>
      <c r="L404" s="263"/>
      <c r="M404" s="264"/>
      <c r="N404" s="265"/>
      <c r="O404" s="265"/>
      <c r="P404" s="265"/>
      <c r="Q404" s="265"/>
      <c r="R404" s="265"/>
      <c r="S404" s="265"/>
      <c r="T404" s="26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7" t="s">
        <v>159</v>
      </c>
      <c r="AU404" s="267" t="s">
        <v>82</v>
      </c>
      <c r="AV404" s="14" t="s">
        <v>153</v>
      </c>
      <c r="AW404" s="14" t="s">
        <v>30</v>
      </c>
      <c r="AX404" s="14" t="s">
        <v>80</v>
      </c>
      <c r="AY404" s="267" t="s">
        <v>145</v>
      </c>
    </row>
    <row r="405" s="2" customFormat="1" ht="16.5" customHeight="1">
      <c r="A405" s="38"/>
      <c r="B405" s="39"/>
      <c r="C405" s="226" t="s">
        <v>273</v>
      </c>
      <c r="D405" s="226" t="s">
        <v>148</v>
      </c>
      <c r="E405" s="227" t="s">
        <v>447</v>
      </c>
      <c r="F405" s="228" t="s">
        <v>448</v>
      </c>
      <c r="G405" s="229" t="s">
        <v>151</v>
      </c>
      <c r="H405" s="230">
        <v>51.200000000000003</v>
      </c>
      <c r="I405" s="231"/>
      <c r="J405" s="232">
        <f>ROUND(I405*H405,2)</f>
        <v>0</v>
      </c>
      <c r="K405" s="228" t="s">
        <v>152</v>
      </c>
      <c r="L405" s="44"/>
      <c r="M405" s="233" t="s">
        <v>1</v>
      </c>
      <c r="N405" s="234" t="s">
        <v>38</v>
      </c>
      <c r="O405" s="91"/>
      <c r="P405" s="235">
        <f>O405*H405</f>
        <v>0</v>
      </c>
      <c r="Q405" s="235">
        <v>0</v>
      </c>
      <c r="R405" s="235">
        <f>Q405*H405</f>
        <v>0</v>
      </c>
      <c r="S405" s="235">
        <v>0.014999999999999999</v>
      </c>
      <c r="T405" s="236">
        <f>S405*H405</f>
        <v>0.76800000000000002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411</v>
      </c>
      <c r="AT405" s="237" t="s">
        <v>148</v>
      </c>
      <c r="AU405" s="237" t="s">
        <v>82</v>
      </c>
      <c r="AY405" s="17" t="s">
        <v>145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7" t="s">
        <v>80</v>
      </c>
      <c r="BK405" s="238">
        <f>ROUND(I405*H405,2)</f>
        <v>0</v>
      </c>
      <c r="BL405" s="17" t="s">
        <v>411</v>
      </c>
      <c r="BM405" s="237" t="s">
        <v>820</v>
      </c>
    </row>
    <row r="406" s="2" customFormat="1">
      <c r="A406" s="38"/>
      <c r="B406" s="39"/>
      <c r="C406" s="40"/>
      <c r="D406" s="239" t="s">
        <v>155</v>
      </c>
      <c r="E406" s="40"/>
      <c r="F406" s="240" t="s">
        <v>450</v>
      </c>
      <c r="G406" s="40"/>
      <c r="H406" s="40"/>
      <c r="I406" s="241"/>
      <c r="J406" s="40"/>
      <c r="K406" s="40"/>
      <c r="L406" s="44"/>
      <c r="M406" s="242"/>
      <c r="N406" s="243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155</v>
      </c>
      <c r="AU406" s="17" t="s">
        <v>82</v>
      </c>
    </row>
    <row r="407" s="2" customFormat="1">
      <c r="A407" s="38"/>
      <c r="B407" s="39"/>
      <c r="C407" s="40"/>
      <c r="D407" s="244" t="s">
        <v>157</v>
      </c>
      <c r="E407" s="40"/>
      <c r="F407" s="245" t="s">
        <v>451</v>
      </c>
      <c r="G407" s="40"/>
      <c r="H407" s="40"/>
      <c r="I407" s="241"/>
      <c r="J407" s="40"/>
      <c r="K407" s="40"/>
      <c r="L407" s="44"/>
      <c r="M407" s="242"/>
      <c r="N407" s="243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157</v>
      </c>
      <c r="AU407" s="17" t="s">
        <v>82</v>
      </c>
    </row>
    <row r="408" s="13" customFormat="1">
      <c r="A408" s="13"/>
      <c r="B408" s="246"/>
      <c r="C408" s="247"/>
      <c r="D408" s="239" t="s">
        <v>159</v>
      </c>
      <c r="E408" s="248" t="s">
        <v>1</v>
      </c>
      <c r="F408" s="249" t="s">
        <v>821</v>
      </c>
      <c r="G408" s="247"/>
      <c r="H408" s="250">
        <v>51.200000000000003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6" t="s">
        <v>159</v>
      </c>
      <c r="AU408" s="256" t="s">
        <v>82</v>
      </c>
      <c r="AV408" s="13" t="s">
        <v>82</v>
      </c>
      <c r="AW408" s="13" t="s">
        <v>30</v>
      </c>
      <c r="AX408" s="13" t="s">
        <v>80</v>
      </c>
      <c r="AY408" s="256" t="s">
        <v>145</v>
      </c>
    </row>
    <row r="409" s="2" customFormat="1" ht="21.75" customHeight="1">
      <c r="A409" s="38"/>
      <c r="B409" s="39"/>
      <c r="C409" s="226" t="s">
        <v>345</v>
      </c>
      <c r="D409" s="226" t="s">
        <v>148</v>
      </c>
      <c r="E409" s="227" t="s">
        <v>460</v>
      </c>
      <c r="F409" s="228" t="s">
        <v>461</v>
      </c>
      <c r="G409" s="229" t="s">
        <v>151</v>
      </c>
      <c r="H409" s="230">
        <v>35.700000000000003</v>
      </c>
      <c r="I409" s="231"/>
      <c r="J409" s="232">
        <f>ROUND(I409*H409,2)</f>
        <v>0</v>
      </c>
      <c r="K409" s="228" t="s">
        <v>152</v>
      </c>
      <c r="L409" s="44"/>
      <c r="M409" s="233" t="s">
        <v>1</v>
      </c>
      <c r="N409" s="234" t="s">
        <v>38</v>
      </c>
      <c r="O409" s="91"/>
      <c r="P409" s="235">
        <f>O409*H409</f>
        <v>0</v>
      </c>
      <c r="Q409" s="235">
        <v>0</v>
      </c>
      <c r="R409" s="235">
        <f>Q409*H409</f>
        <v>0</v>
      </c>
      <c r="S409" s="235">
        <v>0.014</v>
      </c>
      <c r="T409" s="236">
        <f>S409*H409</f>
        <v>0.49980000000000008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411</v>
      </c>
      <c r="AT409" s="237" t="s">
        <v>148</v>
      </c>
      <c r="AU409" s="237" t="s">
        <v>82</v>
      </c>
      <c r="AY409" s="17" t="s">
        <v>145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80</v>
      </c>
      <c r="BK409" s="238">
        <f>ROUND(I409*H409,2)</f>
        <v>0</v>
      </c>
      <c r="BL409" s="17" t="s">
        <v>411</v>
      </c>
      <c r="BM409" s="237" t="s">
        <v>822</v>
      </c>
    </row>
    <row r="410" s="2" customFormat="1">
      <c r="A410" s="38"/>
      <c r="B410" s="39"/>
      <c r="C410" s="40"/>
      <c r="D410" s="239" t="s">
        <v>155</v>
      </c>
      <c r="E410" s="40"/>
      <c r="F410" s="240" t="s">
        <v>463</v>
      </c>
      <c r="G410" s="40"/>
      <c r="H410" s="40"/>
      <c r="I410" s="241"/>
      <c r="J410" s="40"/>
      <c r="K410" s="40"/>
      <c r="L410" s="44"/>
      <c r="M410" s="242"/>
      <c r="N410" s="243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155</v>
      </c>
      <c r="AU410" s="17" t="s">
        <v>82</v>
      </c>
    </row>
    <row r="411" s="2" customFormat="1">
      <c r="A411" s="38"/>
      <c r="B411" s="39"/>
      <c r="C411" s="40"/>
      <c r="D411" s="244" t="s">
        <v>157</v>
      </c>
      <c r="E411" s="40"/>
      <c r="F411" s="245" t="s">
        <v>464</v>
      </c>
      <c r="G411" s="40"/>
      <c r="H411" s="40"/>
      <c r="I411" s="241"/>
      <c r="J411" s="40"/>
      <c r="K411" s="40"/>
      <c r="L411" s="44"/>
      <c r="M411" s="242"/>
      <c r="N411" s="243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157</v>
      </c>
      <c r="AU411" s="17" t="s">
        <v>82</v>
      </c>
    </row>
    <row r="412" s="15" customFormat="1">
      <c r="A412" s="15"/>
      <c r="B412" s="268"/>
      <c r="C412" s="269"/>
      <c r="D412" s="239" t="s">
        <v>159</v>
      </c>
      <c r="E412" s="270" t="s">
        <v>1</v>
      </c>
      <c r="F412" s="271" t="s">
        <v>823</v>
      </c>
      <c r="G412" s="269"/>
      <c r="H412" s="270" t="s">
        <v>1</v>
      </c>
      <c r="I412" s="272"/>
      <c r="J412" s="269"/>
      <c r="K412" s="269"/>
      <c r="L412" s="273"/>
      <c r="M412" s="274"/>
      <c r="N412" s="275"/>
      <c r="O412" s="275"/>
      <c r="P412" s="275"/>
      <c r="Q412" s="275"/>
      <c r="R412" s="275"/>
      <c r="S412" s="275"/>
      <c r="T412" s="27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7" t="s">
        <v>159</v>
      </c>
      <c r="AU412" s="277" t="s">
        <v>82</v>
      </c>
      <c r="AV412" s="15" t="s">
        <v>80</v>
      </c>
      <c r="AW412" s="15" t="s">
        <v>30</v>
      </c>
      <c r="AX412" s="15" t="s">
        <v>73</v>
      </c>
      <c r="AY412" s="277" t="s">
        <v>145</v>
      </c>
    </row>
    <row r="413" s="13" customFormat="1">
      <c r="A413" s="13"/>
      <c r="B413" s="246"/>
      <c r="C413" s="247"/>
      <c r="D413" s="239" t="s">
        <v>159</v>
      </c>
      <c r="E413" s="248" t="s">
        <v>1</v>
      </c>
      <c r="F413" s="249" t="s">
        <v>824</v>
      </c>
      <c r="G413" s="247"/>
      <c r="H413" s="250">
        <v>35.700000000000003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6" t="s">
        <v>159</v>
      </c>
      <c r="AU413" s="256" t="s">
        <v>82</v>
      </c>
      <c r="AV413" s="13" t="s">
        <v>82</v>
      </c>
      <c r="AW413" s="13" t="s">
        <v>30</v>
      </c>
      <c r="AX413" s="13" t="s">
        <v>73</v>
      </c>
      <c r="AY413" s="256" t="s">
        <v>145</v>
      </c>
    </row>
    <row r="414" s="14" customFormat="1">
      <c r="A414" s="14"/>
      <c r="B414" s="257"/>
      <c r="C414" s="258"/>
      <c r="D414" s="239" t="s">
        <v>159</v>
      </c>
      <c r="E414" s="259" t="s">
        <v>1</v>
      </c>
      <c r="F414" s="260" t="s">
        <v>162</v>
      </c>
      <c r="G414" s="258"/>
      <c r="H414" s="261">
        <v>35.700000000000003</v>
      </c>
      <c r="I414" s="262"/>
      <c r="J414" s="258"/>
      <c r="K414" s="258"/>
      <c r="L414" s="263"/>
      <c r="M414" s="264"/>
      <c r="N414" s="265"/>
      <c r="O414" s="265"/>
      <c r="P414" s="265"/>
      <c r="Q414" s="265"/>
      <c r="R414" s="265"/>
      <c r="S414" s="265"/>
      <c r="T414" s="26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7" t="s">
        <v>159</v>
      </c>
      <c r="AU414" s="267" t="s">
        <v>82</v>
      </c>
      <c r="AV414" s="14" t="s">
        <v>153</v>
      </c>
      <c r="AW414" s="14" t="s">
        <v>30</v>
      </c>
      <c r="AX414" s="14" t="s">
        <v>80</v>
      </c>
      <c r="AY414" s="267" t="s">
        <v>145</v>
      </c>
    </row>
    <row r="415" s="2" customFormat="1" ht="24.15" customHeight="1">
      <c r="A415" s="38"/>
      <c r="B415" s="39"/>
      <c r="C415" s="226" t="s">
        <v>338</v>
      </c>
      <c r="D415" s="226" t="s">
        <v>148</v>
      </c>
      <c r="E415" s="227" t="s">
        <v>474</v>
      </c>
      <c r="F415" s="228" t="s">
        <v>475</v>
      </c>
      <c r="G415" s="229" t="s">
        <v>151</v>
      </c>
      <c r="H415" s="230">
        <v>35.700000000000003</v>
      </c>
      <c r="I415" s="231"/>
      <c r="J415" s="232">
        <f>ROUND(I415*H415,2)</f>
        <v>0</v>
      </c>
      <c r="K415" s="228" t="s">
        <v>152</v>
      </c>
      <c r="L415" s="44"/>
      <c r="M415" s="233" t="s">
        <v>1</v>
      </c>
      <c r="N415" s="234" t="s">
        <v>38</v>
      </c>
      <c r="O415" s="91"/>
      <c r="P415" s="235">
        <f>O415*H415</f>
        <v>0</v>
      </c>
      <c r="Q415" s="235">
        <v>0</v>
      </c>
      <c r="R415" s="235">
        <f>Q415*H415</f>
        <v>0</v>
      </c>
      <c r="S415" s="235">
        <v>0.040000000000000001</v>
      </c>
      <c r="T415" s="236">
        <f>S415*H415</f>
        <v>1.4280000000000002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7" t="s">
        <v>411</v>
      </c>
      <c r="AT415" s="237" t="s">
        <v>148</v>
      </c>
      <c r="AU415" s="237" t="s">
        <v>82</v>
      </c>
      <c r="AY415" s="17" t="s">
        <v>145</v>
      </c>
      <c r="BE415" s="238">
        <f>IF(N415="základní",J415,0)</f>
        <v>0</v>
      </c>
      <c r="BF415" s="238">
        <f>IF(N415="snížená",J415,0)</f>
        <v>0</v>
      </c>
      <c r="BG415" s="238">
        <f>IF(N415="zákl. přenesená",J415,0)</f>
        <v>0</v>
      </c>
      <c r="BH415" s="238">
        <f>IF(N415="sníž. přenesená",J415,0)</f>
        <v>0</v>
      </c>
      <c r="BI415" s="238">
        <f>IF(N415="nulová",J415,0)</f>
        <v>0</v>
      </c>
      <c r="BJ415" s="17" t="s">
        <v>80</v>
      </c>
      <c r="BK415" s="238">
        <f>ROUND(I415*H415,2)</f>
        <v>0</v>
      </c>
      <c r="BL415" s="17" t="s">
        <v>411</v>
      </c>
      <c r="BM415" s="237" t="s">
        <v>825</v>
      </c>
    </row>
    <row r="416" s="2" customFormat="1">
      <c r="A416" s="38"/>
      <c r="B416" s="39"/>
      <c r="C416" s="40"/>
      <c r="D416" s="239" t="s">
        <v>155</v>
      </c>
      <c r="E416" s="40"/>
      <c r="F416" s="240" t="s">
        <v>477</v>
      </c>
      <c r="G416" s="40"/>
      <c r="H416" s="40"/>
      <c r="I416" s="241"/>
      <c r="J416" s="40"/>
      <c r="K416" s="40"/>
      <c r="L416" s="44"/>
      <c r="M416" s="242"/>
      <c r="N416" s="243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155</v>
      </c>
      <c r="AU416" s="17" t="s">
        <v>82</v>
      </c>
    </row>
    <row r="417" s="2" customFormat="1">
      <c r="A417" s="38"/>
      <c r="B417" s="39"/>
      <c r="C417" s="40"/>
      <c r="D417" s="244" t="s">
        <v>157</v>
      </c>
      <c r="E417" s="40"/>
      <c r="F417" s="245" t="s">
        <v>478</v>
      </c>
      <c r="G417" s="40"/>
      <c r="H417" s="40"/>
      <c r="I417" s="241"/>
      <c r="J417" s="40"/>
      <c r="K417" s="40"/>
      <c r="L417" s="44"/>
      <c r="M417" s="242"/>
      <c r="N417" s="243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157</v>
      </c>
      <c r="AU417" s="17" t="s">
        <v>82</v>
      </c>
    </row>
    <row r="418" s="15" customFormat="1">
      <c r="A418" s="15"/>
      <c r="B418" s="268"/>
      <c r="C418" s="269"/>
      <c r="D418" s="239" t="s">
        <v>159</v>
      </c>
      <c r="E418" s="270" t="s">
        <v>1</v>
      </c>
      <c r="F418" s="271" t="s">
        <v>823</v>
      </c>
      <c r="G418" s="269"/>
      <c r="H418" s="270" t="s">
        <v>1</v>
      </c>
      <c r="I418" s="272"/>
      <c r="J418" s="269"/>
      <c r="K418" s="269"/>
      <c r="L418" s="273"/>
      <c r="M418" s="274"/>
      <c r="N418" s="275"/>
      <c r="O418" s="275"/>
      <c r="P418" s="275"/>
      <c r="Q418" s="275"/>
      <c r="R418" s="275"/>
      <c r="S418" s="275"/>
      <c r="T418" s="276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7" t="s">
        <v>159</v>
      </c>
      <c r="AU418" s="277" t="s">
        <v>82</v>
      </c>
      <c r="AV418" s="15" t="s">
        <v>80</v>
      </c>
      <c r="AW418" s="15" t="s">
        <v>30</v>
      </c>
      <c r="AX418" s="15" t="s">
        <v>73</v>
      </c>
      <c r="AY418" s="277" t="s">
        <v>145</v>
      </c>
    </row>
    <row r="419" s="13" customFormat="1">
      <c r="A419" s="13"/>
      <c r="B419" s="246"/>
      <c r="C419" s="247"/>
      <c r="D419" s="239" t="s">
        <v>159</v>
      </c>
      <c r="E419" s="248" t="s">
        <v>1</v>
      </c>
      <c r="F419" s="249" t="s">
        <v>824</v>
      </c>
      <c r="G419" s="247"/>
      <c r="H419" s="250">
        <v>35.700000000000003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6" t="s">
        <v>159</v>
      </c>
      <c r="AU419" s="256" t="s">
        <v>82</v>
      </c>
      <c r="AV419" s="13" t="s">
        <v>82</v>
      </c>
      <c r="AW419" s="13" t="s">
        <v>30</v>
      </c>
      <c r="AX419" s="13" t="s">
        <v>73</v>
      </c>
      <c r="AY419" s="256" t="s">
        <v>145</v>
      </c>
    </row>
    <row r="420" s="14" customFormat="1">
      <c r="A420" s="14"/>
      <c r="B420" s="257"/>
      <c r="C420" s="258"/>
      <c r="D420" s="239" t="s">
        <v>159</v>
      </c>
      <c r="E420" s="259" t="s">
        <v>1</v>
      </c>
      <c r="F420" s="260" t="s">
        <v>162</v>
      </c>
      <c r="G420" s="258"/>
      <c r="H420" s="261">
        <v>35.700000000000003</v>
      </c>
      <c r="I420" s="262"/>
      <c r="J420" s="258"/>
      <c r="K420" s="258"/>
      <c r="L420" s="263"/>
      <c r="M420" s="264"/>
      <c r="N420" s="265"/>
      <c r="O420" s="265"/>
      <c r="P420" s="265"/>
      <c r="Q420" s="265"/>
      <c r="R420" s="265"/>
      <c r="S420" s="265"/>
      <c r="T420" s="26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7" t="s">
        <v>159</v>
      </c>
      <c r="AU420" s="267" t="s">
        <v>82</v>
      </c>
      <c r="AV420" s="14" t="s">
        <v>153</v>
      </c>
      <c r="AW420" s="14" t="s">
        <v>30</v>
      </c>
      <c r="AX420" s="14" t="s">
        <v>80</v>
      </c>
      <c r="AY420" s="267" t="s">
        <v>145</v>
      </c>
    </row>
    <row r="421" s="12" customFormat="1" ht="22.8" customHeight="1">
      <c r="A421" s="12"/>
      <c r="B421" s="210"/>
      <c r="C421" s="211"/>
      <c r="D421" s="212" t="s">
        <v>72</v>
      </c>
      <c r="E421" s="224" t="s">
        <v>479</v>
      </c>
      <c r="F421" s="224" t="s">
        <v>480</v>
      </c>
      <c r="G421" s="211"/>
      <c r="H421" s="211"/>
      <c r="I421" s="214"/>
      <c r="J421" s="225">
        <f>BK421</f>
        <v>0</v>
      </c>
      <c r="K421" s="211"/>
      <c r="L421" s="216"/>
      <c r="M421" s="217"/>
      <c r="N421" s="218"/>
      <c r="O421" s="218"/>
      <c r="P421" s="219">
        <f>SUM(P422:P461)</f>
        <v>0</v>
      </c>
      <c r="Q421" s="218"/>
      <c r="R421" s="219">
        <f>SUM(R422:R461)</f>
        <v>0</v>
      </c>
      <c r="S421" s="218"/>
      <c r="T421" s="220">
        <f>SUM(T422:T461)</f>
        <v>0.32090879999999999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21" t="s">
        <v>82</v>
      </c>
      <c r="AT421" s="222" t="s">
        <v>72</v>
      </c>
      <c r="AU421" s="222" t="s">
        <v>80</v>
      </c>
      <c r="AY421" s="221" t="s">
        <v>145</v>
      </c>
      <c r="BK421" s="223">
        <f>SUM(BK422:BK461)</f>
        <v>0</v>
      </c>
    </row>
    <row r="422" s="2" customFormat="1" ht="16.5" customHeight="1">
      <c r="A422" s="38"/>
      <c r="B422" s="39"/>
      <c r="C422" s="226" t="s">
        <v>207</v>
      </c>
      <c r="D422" s="226" t="s">
        <v>148</v>
      </c>
      <c r="E422" s="227" t="s">
        <v>826</v>
      </c>
      <c r="F422" s="228" t="s">
        <v>827</v>
      </c>
      <c r="G422" s="229" t="s">
        <v>151</v>
      </c>
      <c r="H422" s="230">
        <v>28.710000000000001</v>
      </c>
      <c r="I422" s="231"/>
      <c r="J422" s="232">
        <f>ROUND(I422*H422,2)</f>
        <v>0</v>
      </c>
      <c r="K422" s="228" t="s">
        <v>152</v>
      </c>
      <c r="L422" s="44"/>
      <c r="M422" s="233" t="s">
        <v>1</v>
      </c>
      <c r="N422" s="234" t="s">
        <v>38</v>
      </c>
      <c r="O422" s="91"/>
      <c r="P422" s="235">
        <f>O422*H422</f>
        <v>0</v>
      </c>
      <c r="Q422" s="235">
        <v>0</v>
      </c>
      <c r="R422" s="235">
        <f>Q422*H422</f>
        <v>0</v>
      </c>
      <c r="S422" s="235">
        <v>0.00594</v>
      </c>
      <c r="T422" s="236">
        <f>S422*H422</f>
        <v>0.17053740000000001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7" t="s">
        <v>411</v>
      </c>
      <c r="AT422" s="237" t="s">
        <v>148</v>
      </c>
      <c r="AU422" s="237" t="s">
        <v>82</v>
      </c>
      <c r="AY422" s="17" t="s">
        <v>145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7" t="s">
        <v>80</v>
      </c>
      <c r="BK422" s="238">
        <f>ROUND(I422*H422,2)</f>
        <v>0</v>
      </c>
      <c r="BL422" s="17" t="s">
        <v>411</v>
      </c>
      <c r="BM422" s="237" t="s">
        <v>828</v>
      </c>
    </row>
    <row r="423" s="2" customFormat="1">
      <c r="A423" s="38"/>
      <c r="B423" s="39"/>
      <c r="C423" s="40"/>
      <c r="D423" s="239" t="s">
        <v>155</v>
      </c>
      <c r="E423" s="40"/>
      <c r="F423" s="240" t="s">
        <v>829</v>
      </c>
      <c r="G423" s="40"/>
      <c r="H423" s="40"/>
      <c r="I423" s="241"/>
      <c r="J423" s="40"/>
      <c r="K423" s="40"/>
      <c r="L423" s="44"/>
      <c r="M423" s="242"/>
      <c r="N423" s="243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155</v>
      </c>
      <c r="AU423" s="17" t="s">
        <v>82</v>
      </c>
    </row>
    <row r="424" s="2" customFormat="1">
      <c r="A424" s="38"/>
      <c r="B424" s="39"/>
      <c r="C424" s="40"/>
      <c r="D424" s="244" t="s">
        <v>157</v>
      </c>
      <c r="E424" s="40"/>
      <c r="F424" s="245" t="s">
        <v>830</v>
      </c>
      <c r="G424" s="40"/>
      <c r="H424" s="40"/>
      <c r="I424" s="241"/>
      <c r="J424" s="40"/>
      <c r="K424" s="40"/>
      <c r="L424" s="44"/>
      <c r="M424" s="242"/>
      <c r="N424" s="243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157</v>
      </c>
      <c r="AU424" s="17" t="s">
        <v>82</v>
      </c>
    </row>
    <row r="425" s="15" customFormat="1">
      <c r="A425" s="15"/>
      <c r="B425" s="268"/>
      <c r="C425" s="269"/>
      <c r="D425" s="239" t="s">
        <v>159</v>
      </c>
      <c r="E425" s="270" t="s">
        <v>1</v>
      </c>
      <c r="F425" s="271" t="s">
        <v>831</v>
      </c>
      <c r="G425" s="269"/>
      <c r="H425" s="270" t="s">
        <v>1</v>
      </c>
      <c r="I425" s="272"/>
      <c r="J425" s="269"/>
      <c r="K425" s="269"/>
      <c r="L425" s="273"/>
      <c r="M425" s="274"/>
      <c r="N425" s="275"/>
      <c r="O425" s="275"/>
      <c r="P425" s="275"/>
      <c r="Q425" s="275"/>
      <c r="R425" s="275"/>
      <c r="S425" s="275"/>
      <c r="T425" s="276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7" t="s">
        <v>159</v>
      </c>
      <c r="AU425" s="277" t="s">
        <v>82</v>
      </c>
      <c r="AV425" s="15" t="s">
        <v>80</v>
      </c>
      <c r="AW425" s="15" t="s">
        <v>30</v>
      </c>
      <c r="AX425" s="15" t="s">
        <v>73</v>
      </c>
      <c r="AY425" s="277" t="s">
        <v>145</v>
      </c>
    </row>
    <row r="426" s="13" customFormat="1">
      <c r="A426" s="13"/>
      <c r="B426" s="246"/>
      <c r="C426" s="247"/>
      <c r="D426" s="239" t="s">
        <v>159</v>
      </c>
      <c r="E426" s="248" t="s">
        <v>1</v>
      </c>
      <c r="F426" s="249" t="s">
        <v>832</v>
      </c>
      <c r="G426" s="247"/>
      <c r="H426" s="250">
        <v>14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6" t="s">
        <v>159</v>
      </c>
      <c r="AU426" s="256" t="s">
        <v>82</v>
      </c>
      <c r="AV426" s="13" t="s">
        <v>82</v>
      </c>
      <c r="AW426" s="13" t="s">
        <v>30</v>
      </c>
      <c r="AX426" s="13" t="s">
        <v>73</v>
      </c>
      <c r="AY426" s="256" t="s">
        <v>145</v>
      </c>
    </row>
    <row r="427" s="15" customFormat="1">
      <c r="A427" s="15"/>
      <c r="B427" s="268"/>
      <c r="C427" s="269"/>
      <c r="D427" s="239" t="s">
        <v>159</v>
      </c>
      <c r="E427" s="270" t="s">
        <v>1</v>
      </c>
      <c r="F427" s="271" t="s">
        <v>833</v>
      </c>
      <c r="G427" s="269"/>
      <c r="H427" s="270" t="s">
        <v>1</v>
      </c>
      <c r="I427" s="272"/>
      <c r="J427" s="269"/>
      <c r="K427" s="269"/>
      <c r="L427" s="273"/>
      <c r="M427" s="274"/>
      <c r="N427" s="275"/>
      <c r="O427" s="275"/>
      <c r="P427" s="275"/>
      <c r="Q427" s="275"/>
      <c r="R427" s="275"/>
      <c r="S427" s="275"/>
      <c r="T427" s="276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7" t="s">
        <v>159</v>
      </c>
      <c r="AU427" s="277" t="s">
        <v>82</v>
      </c>
      <c r="AV427" s="15" t="s">
        <v>80</v>
      </c>
      <c r="AW427" s="15" t="s">
        <v>30</v>
      </c>
      <c r="AX427" s="15" t="s">
        <v>73</v>
      </c>
      <c r="AY427" s="277" t="s">
        <v>145</v>
      </c>
    </row>
    <row r="428" s="13" customFormat="1">
      <c r="A428" s="13"/>
      <c r="B428" s="246"/>
      <c r="C428" s="247"/>
      <c r="D428" s="239" t="s">
        <v>159</v>
      </c>
      <c r="E428" s="248" t="s">
        <v>1</v>
      </c>
      <c r="F428" s="249" t="s">
        <v>834</v>
      </c>
      <c r="G428" s="247"/>
      <c r="H428" s="250">
        <v>14.710000000000001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6" t="s">
        <v>159</v>
      </c>
      <c r="AU428" s="256" t="s">
        <v>82</v>
      </c>
      <c r="AV428" s="13" t="s">
        <v>82</v>
      </c>
      <c r="AW428" s="13" t="s">
        <v>30</v>
      </c>
      <c r="AX428" s="13" t="s">
        <v>73</v>
      </c>
      <c r="AY428" s="256" t="s">
        <v>145</v>
      </c>
    </row>
    <row r="429" s="14" customFormat="1">
      <c r="A429" s="14"/>
      <c r="B429" s="257"/>
      <c r="C429" s="258"/>
      <c r="D429" s="239" t="s">
        <v>159</v>
      </c>
      <c r="E429" s="259" t="s">
        <v>1</v>
      </c>
      <c r="F429" s="260" t="s">
        <v>162</v>
      </c>
      <c r="G429" s="258"/>
      <c r="H429" s="261">
        <v>28.710000000000001</v>
      </c>
      <c r="I429" s="262"/>
      <c r="J429" s="258"/>
      <c r="K429" s="258"/>
      <c r="L429" s="263"/>
      <c r="M429" s="264"/>
      <c r="N429" s="265"/>
      <c r="O429" s="265"/>
      <c r="P429" s="265"/>
      <c r="Q429" s="265"/>
      <c r="R429" s="265"/>
      <c r="S429" s="265"/>
      <c r="T429" s="26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7" t="s">
        <v>159</v>
      </c>
      <c r="AU429" s="267" t="s">
        <v>82</v>
      </c>
      <c r="AV429" s="14" t="s">
        <v>153</v>
      </c>
      <c r="AW429" s="14" t="s">
        <v>30</v>
      </c>
      <c r="AX429" s="14" t="s">
        <v>80</v>
      </c>
      <c r="AY429" s="267" t="s">
        <v>145</v>
      </c>
    </row>
    <row r="430" s="2" customFormat="1" ht="16.5" customHeight="1">
      <c r="A430" s="38"/>
      <c r="B430" s="39"/>
      <c r="C430" s="226" t="s">
        <v>310</v>
      </c>
      <c r="D430" s="226" t="s">
        <v>148</v>
      </c>
      <c r="E430" s="227" t="s">
        <v>482</v>
      </c>
      <c r="F430" s="228" t="s">
        <v>483</v>
      </c>
      <c r="G430" s="229" t="s">
        <v>314</v>
      </c>
      <c r="H430" s="230">
        <v>12.6</v>
      </c>
      <c r="I430" s="231"/>
      <c r="J430" s="232">
        <f>ROUND(I430*H430,2)</f>
        <v>0</v>
      </c>
      <c r="K430" s="228" t="s">
        <v>152</v>
      </c>
      <c r="L430" s="44"/>
      <c r="M430" s="233" t="s">
        <v>1</v>
      </c>
      <c r="N430" s="234" t="s">
        <v>38</v>
      </c>
      <c r="O430" s="91"/>
      <c r="P430" s="235">
        <f>O430*H430</f>
        <v>0</v>
      </c>
      <c r="Q430" s="235">
        <v>0</v>
      </c>
      <c r="R430" s="235">
        <f>Q430*H430</f>
        <v>0</v>
      </c>
      <c r="S430" s="235">
        <v>0.0016999999999999999</v>
      </c>
      <c r="T430" s="236">
        <f>S430*H430</f>
        <v>0.021419999999999998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7" t="s">
        <v>411</v>
      </c>
      <c r="AT430" s="237" t="s">
        <v>148</v>
      </c>
      <c r="AU430" s="237" t="s">
        <v>82</v>
      </c>
      <c r="AY430" s="17" t="s">
        <v>145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80</v>
      </c>
      <c r="BK430" s="238">
        <f>ROUND(I430*H430,2)</f>
        <v>0</v>
      </c>
      <c r="BL430" s="17" t="s">
        <v>411</v>
      </c>
      <c r="BM430" s="237" t="s">
        <v>835</v>
      </c>
    </row>
    <row r="431" s="2" customFormat="1">
      <c r="A431" s="38"/>
      <c r="B431" s="39"/>
      <c r="C431" s="40"/>
      <c r="D431" s="239" t="s">
        <v>155</v>
      </c>
      <c r="E431" s="40"/>
      <c r="F431" s="240" t="s">
        <v>485</v>
      </c>
      <c r="G431" s="40"/>
      <c r="H431" s="40"/>
      <c r="I431" s="241"/>
      <c r="J431" s="40"/>
      <c r="K431" s="40"/>
      <c r="L431" s="44"/>
      <c r="M431" s="242"/>
      <c r="N431" s="243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155</v>
      </c>
      <c r="AU431" s="17" t="s">
        <v>82</v>
      </c>
    </row>
    <row r="432" s="2" customFormat="1">
      <c r="A432" s="38"/>
      <c r="B432" s="39"/>
      <c r="C432" s="40"/>
      <c r="D432" s="244" t="s">
        <v>157</v>
      </c>
      <c r="E432" s="40"/>
      <c r="F432" s="245" t="s">
        <v>486</v>
      </c>
      <c r="G432" s="40"/>
      <c r="H432" s="40"/>
      <c r="I432" s="241"/>
      <c r="J432" s="40"/>
      <c r="K432" s="40"/>
      <c r="L432" s="44"/>
      <c r="M432" s="242"/>
      <c r="N432" s="243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157</v>
      </c>
      <c r="AU432" s="17" t="s">
        <v>82</v>
      </c>
    </row>
    <row r="433" s="13" customFormat="1">
      <c r="A433" s="13"/>
      <c r="B433" s="246"/>
      <c r="C433" s="247"/>
      <c r="D433" s="239" t="s">
        <v>159</v>
      </c>
      <c r="E433" s="248" t="s">
        <v>1</v>
      </c>
      <c r="F433" s="249" t="s">
        <v>836</v>
      </c>
      <c r="G433" s="247"/>
      <c r="H433" s="250">
        <v>12.6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6" t="s">
        <v>159</v>
      </c>
      <c r="AU433" s="256" t="s">
        <v>82</v>
      </c>
      <c r="AV433" s="13" t="s">
        <v>82</v>
      </c>
      <c r="AW433" s="13" t="s">
        <v>30</v>
      </c>
      <c r="AX433" s="13" t="s">
        <v>80</v>
      </c>
      <c r="AY433" s="256" t="s">
        <v>145</v>
      </c>
    </row>
    <row r="434" s="2" customFormat="1" ht="24.15" customHeight="1">
      <c r="A434" s="38"/>
      <c r="B434" s="39"/>
      <c r="C434" s="226" t="s">
        <v>213</v>
      </c>
      <c r="D434" s="226" t="s">
        <v>148</v>
      </c>
      <c r="E434" s="227" t="s">
        <v>837</v>
      </c>
      <c r="F434" s="228" t="s">
        <v>838</v>
      </c>
      <c r="G434" s="229" t="s">
        <v>314</v>
      </c>
      <c r="H434" s="230">
        <v>4</v>
      </c>
      <c r="I434" s="231"/>
      <c r="J434" s="232">
        <f>ROUND(I434*H434,2)</f>
        <v>0</v>
      </c>
      <c r="K434" s="228" t="s">
        <v>152</v>
      </c>
      <c r="L434" s="44"/>
      <c r="M434" s="233" t="s">
        <v>1</v>
      </c>
      <c r="N434" s="234" t="s">
        <v>38</v>
      </c>
      <c r="O434" s="91"/>
      <c r="P434" s="235">
        <f>O434*H434</f>
        <v>0</v>
      </c>
      <c r="Q434" s="235">
        <v>0</v>
      </c>
      <c r="R434" s="235">
        <f>Q434*H434</f>
        <v>0</v>
      </c>
      <c r="S434" s="235">
        <v>0.00191</v>
      </c>
      <c r="T434" s="236">
        <f>S434*H434</f>
        <v>0.0076400000000000001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7" t="s">
        <v>411</v>
      </c>
      <c r="AT434" s="237" t="s">
        <v>148</v>
      </c>
      <c r="AU434" s="237" t="s">
        <v>82</v>
      </c>
      <c r="AY434" s="17" t="s">
        <v>145</v>
      </c>
      <c r="BE434" s="238">
        <f>IF(N434="základní",J434,0)</f>
        <v>0</v>
      </c>
      <c r="BF434" s="238">
        <f>IF(N434="snížená",J434,0)</f>
        <v>0</v>
      </c>
      <c r="BG434" s="238">
        <f>IF(N434="zákl. přenesená",J434,0)</f>
        <v>0</v>
      </c>
      <c r="BH434" s="238">
        <f>IF(N434="sníž. přenesená",J434,0)</f>
        <v>0</v>
      </c>
      <c r="BI434" s="238">
        <f>IF(N434="nulová",J434,0)</f>
        <v>0</v>
      </c>
      <c r="BJ434" s="17" t="s">
        <v>80</v>
      </c>
      <c r="BK434" s="238">
        <f>ROUND(I434*H434,2)</f>
        <v>0</v>
      </c>
      <c r="BL434" s="17" t="s">
        <v>411</v>
      </c>
      <c r="BM434" s="237" t="s">
        <v>839</v>
      </c>
    </row>
    <row r="435" s="2" customFormat="1">
      <c r="A435" s="38"/>
      <c r="B435" s="39"/>
      <c r="C435" s="40"/>
      <c r="D435" s="239" t="s">
        <v>155</v>
      </c>
      <c r="E435" s="40"/>
      <c r="F435" s="240" t="s">
        <v>840</v>
      </c>
      <c r="G435" s="40"/>
      <c r="H435" s="40"/>
      <c r="I435" s="241"/>
      <c r="J435" s="40"/>
      <c r="K435" s="40"/>
      <c r="L435" s="44"/>
      <c r="M435" s="242"/>
      <c r="N435" s="243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155</v>
      </c>
      <c r="AU435" s="17" t="s">
        <v>82</v>
      </c>
    </row>
    <row r="436" s="2" customFormat="1">
      <c r="A436" s="38"/>
      <c r="B436" s="39"/>
      <c r="C436" s="40"/>
      <c r="D436" s="244" t="s">
        <v>157</v>
      </c>
      <c r="E436" s="40"/>
      <c r="F436" s="245" t="s">
        <v>841</v>
      </c>
      <c r="G436" s="40"/>
      <c r="H436" s="40"/>
      <c r="I436" s="241"/>
      <c r="J436" s="40"/>
      <c r="K436" s="40"/>
      <c r="L436" s="44"/>
      <c r="M436" s="242"/>
      <c r="N436" s="243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157</v>
      </c>
      <c r="AU436" s="17" t="s">
        <v>82</v>
      </c>
    </row>
    <row r="437" s="13" customFormat="1">
      <c r="A437" s="13"/>
      <c r="B437" s="246"/>
      <c r="C437" s="247"/>
      <c r="D437" s="239" t="s">
        <v>159</v>
      </c>
      <c r="E437" s="248" t="s">
        <v>1</v>
      </c>
      <c r="F437" s="249" t="s">
        <v>153</v>
      </c>
      <c r="G437" s="247"/>
      <c r="H437" s="250">
        <v>4</v>
      </c>
      <c r="I437" s="251"/>
      <c r="J437" s="247"/>
      <c r="K437" s="247"/>
      <c r="L437" s="252"/>
      <c r="M437" s="253"/>
      <c r="N437" s="254"/>
      <c r="O437" s="254"/>
      <c r="P437" s="254"/>
      <c r="Q437" s="254"/>
      <c r="R437" s="254"/>
      <c r="S437" s="254"/>
      <c r="T437" s="25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6" t="s">
        <v>159</v>
      </c>
      <c r="AU437" s="256" t="s">
        <v>82</v>
      </c>
      <c r="AV437" s="13" t="s">
        <v>82</v>
      </c>
      <c r="AW437" s="13" t="s">
        <v>30</v>
      </c>
      <c r="AX437" s="13" t="s">
        <v>80</v>
      </c>
      <c r="AY437" s="256" t="s">
        <v>145</v>
      </c>
    </row>
    <row r="438" s="2" customFormat="1" ht="16.5" customHeight="1">
      <c r="A438" s="38"/>
      <c r="B438" s="39"/>
      <c r="C438" s="226" t="s">
        <v>296</v>
      </c>
      <c r="D438" s="226" t="s">
        <v>148</v>
      </c>
      <c r="E438" s="227" t="s">
        <v>842</v>
      </c>
      <c r="F438" s="228" t="s">
        <v>843</v>
      </c>
      <c r="G438" s="229" t="s">
        <v>314</v>
      </c>
      <c r="H438" s="230">
        <v>13.1</v>
      </c>
      <c r="I438" s="231"/>
      <c r="J438" s="232">
        <f>ROUND(I438*H438,2)</f>
        <v>0</v>
      </c>
      <c r="K438" s="228" t="s">
        <v>152</v>
      </c>
      <c r="L438" s="44"/>
      <c r="M438" s="233" t="s">
        <v>1</v>
      </c>
      <c r="N438" s="234" t="s">
        <v>38</v>
      </c>
      <c r="O438" s="91"/>
      <c r="P438" s="235">
        <f>O438*H438</f>
        <v>0</v>
      </c>
      <c r="Q438" s="235">
        <v>0</v>
      </c>
      <c r="R438" s="235">
        <f>Q438*H438</f>
        <v>0</v>
      </c>
      <c r="S438" s="235">
        <v>0.00167</v>
      </c>
      <c r="T438" s="236">
        <f>S438*H438</f>
        <v>0.021877000000000001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7" t="s">
        <v>411</v>
      </c>
      <c r="AT438" s="237" t="s">
        <v>148</v>
      </c>
      <c r="AU438" s="237" t="s">
        <v>82</v>
      </c>
      <c r="AY438" s="17" t="s">
        <v>145</v>
      </c>
      <c r="BE438" s="238">
        <f>IF(N438="základní",J438,0)</f>
        <v>0</v>
      </c>
      <c r="BF438" s="238">
        <f>IF(N438="snížená",J438,0)</f>
        <v>0</v>
      </c>
      <c r="BG438" s="238">
        <f>IF(N438="zákl. přenesená",J438,0)</f>
        <v>0</v>
      </c>
      <c r="BH438" s="238">
        <f>IF(N438="sníž. přenesená",J438,0)</f>
        <v>0</v>
      </c>
      <c r="BI438" s="238">
        <f>IF(N438="nulová",J438,0)</f>
        <v>0</v>
      </c>
      <c r="BJ438" s="17" t="s">
        <v>80</v>
      </c>
      <c r="BK438" s="238">
        <f>ROUND(I438*H438,2)</f>
        <v>0</v>
      </c>
      <c r="BL438" s="17" t="s">
        <v>411</v>
      </c>
      <c r="BM438" s="237" t="s">
        <v>844</v>
      </c>
    </row>
    <row r="439" s="2" customFormat="1">
      <c r="A439" s="38"/>
      <c r="B439" s="39"/>
      <c r="C439" s="40"/>
      <c r="D439" s="239" t="s">
        <v>155</v>
      </c>
      <c r="E439" s="40"/>
      <c r="F439" s="240" t="s">
        <v>845</v>
      </c>
      <c r="G439" s="40"/>
      <c r="H439" s="40"/>
      <c r="I439" s="241"/>
      <c r="J439" s="40"/>
      <c r="K439" s="40"/>
      <c r="L439" s="44"/>
      <c r="M439" s="242"/>
      <c r="N439" s="243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155</v>
      </c>
      <c r="AU439" s="17" t="s">
        <v>82</v>
      </c>
    </row>
    <row r="440" s="2" customFormat="1">
      <c r="A440" s="38"/>
      <c r="B440" s="39"/>
      <c r="C440" s="40"/>
      <c r="D440" s="244" t="s">
        <v>157</v>
      </c>
      <c r="E440" s="40"/>
      <c r="F440" s="245" t="s">
        <v>846</v>
      </c>
      <c r="G440" s="40"/>
      <c r="H440" s="40"/>
      <c r="I440" s="241"/>
      <c r="J440" s="40"/>
      <c r="K440" s="40"/>
      <c r="L440" s="44"/>
      <c r="M440" s="242"/>
      <c r="N440" s="243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157</v>
      </c>
      <c r="AU440" s="17" t="s">
        <v>82</v>
      </c>
    </row>
    <row r="441" s="13" customFormat="1">
      <c r="A441" s="13"/>
      <c r="B441" s="246"/>
      <c r="C441" s="247"/>
      <c r="D441" s="239" t="s">
        <v>159</v>
      </c>
      <c r="E441" s="248" t="s">
        <v>1</v>
      </c>
      <c r="F441" s="249" t="s">
        <v>847</v>
      </c>
      <c r="G441" s="247"/>
      <c r="H441" s="250">
        <v>1.8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6" t="s">
        <v>159</v>
      </c>
      <c r="AU441" s="256" t="s">
        <v>82</v>
      </c>
      <c r="AV441" s="13" t="s">
        <v>82</v>
      </c>
      <c r="AW441" s="13" t="s">
        <v>30</v>
      </c>
      <c r="AX441" s="13" t="s">
        <v>73</v>
      </c>
      <c r="AY441" s="256" t="s">
        <v>145</v>
      </c>
    </row>
    <row r="442" s="13" customFormat="1">
      <c r="A442" s="13"/>
      <c r="B442" s="246"/>
      <c r="C442" s="247"/>
      <c r="D442" s="239" t="s">
        <v>159</v>
      </c>
      <c r="E442" s="248" t="s">
        <v>1</v>
      </c>
      <c r="F442" s="249" t="s">
        <v>848</v>
      </c>
      <c r="G442" s="247"/>
      <c r="H442" s="250">
        <v>3.2999999999999998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6" t="s">
        <v>159</v>
      </c>
      <c r="AU442" s="256" t="s">
        <v>82</v>
      </c>
      <c r="AV442" s="13" t="s">
        <v>82</v>
      </c>
      <c r="AW442" s="13" t="s">
        <v>30</v>
      </c>
      <c r="AX442" s="13" t="s">
        <v>73</v>
      </c>
      <c r="AY442" s="256" t="s">
        <v>145</v>
      </c>
    </row>
    <row r="443" s="13" customFormat="1">
      <c r="A443" s="13"/>
      <c r="B443" s="246"/>
      <c r="C443" s="247"/>
      <c r="D443" s="239" t="s">
        <v>159</v>
      </c>
      <c r="E443" s="248" t="s">
        <v>1</v>
      </c>
      <c r="F443" s="249" t="s">
        <v>849</v>
      </c>
      <c r="G443" s="247"/>
      <c r="H443" s="250">
        <v>2.2000000000000002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6" t="s">
        <v>159</v>
      </c>
      <c r="AU443" s="256" t="s">
        <v>82</v>
      </c>
      <c r="AV443" s="13" t="s">
        <v>82</v>
      </c>
      <c r="AW443" s="13" t="s">
        <v>30</v>
      </c>
      <c r="AX443" s="13" t="s">
        <v>73</v>
      </c>
      <c r="AY443" s="256" t="s">
        <v>145</v>
      </c>
    </row>
    <row r="444" s="13" customFormat="1">
      <c r="A444" s="13"/>
      <c r="B444" s="246"/>
      <c r="C444" s="247"/>
      <c r="D444" s="239" t="s">
        <v>159</v>
      </c>
      <c r="E444" s="248" t="s">
        <v>1</v>
      </c>
      <c r="F444" s="249" t="s">
        <v>850</v>
      </c>
      <c r="G444" s="247"/>
      <c r="H444" s="250">
        <v>1.3999999999999999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6" t="s">
        <v>159</v>
      </c>
      <c r="AU444" s="256" t="s">
        <v>82</v>
      </c>
      <c r="AV444" s="13" t="s">
        <v>82</v>
      </c>
      <c r="AW444" s="13" t="s">
        <v>30</v>
      </c>
      <c r="AX444" s="13" t="s">
        <v>73</v>
      </c>
      <c r="AY444" s="256" t="s">
        <v>145</v>
      </c>
    </row>
    <row r="445" s="13" customFormat="1">
      <c r="A445" s="13"/>
      <c r="B445" s="246"/>
      <c r="C445" s="247"/>
      <c r="D445" s="239" t="s">
        <v>159</v>
      </c>
      <c r="E445" s="248" t="s">
        <v>1</v>
      </c>
      <c r="F445" s="249" t="s">
        <v>851</v>
      </c>
      <c r="G445" s="247"/>
      <c r="H445" s="250">
        <v>1.6000000000000001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6" t="s">
        <v>159</v>
      </c>
      <c r="AU445" s="256" t="s">
        <v>82</v>
      </c>
      <c r="AV445" s="13" t="s">
        <v>82</v>
      </c>
      <c r="AW445" s="13" t="s">
        <v>30</v>
      </c>
      <c r="AX445" s="13" t="s">
        <v>73</v>
      </c>
      <c r="AY445" s="256" t="s">
        <v>145</v>
      </c>
    </row>
    <row r="446" s="13" customFormat="1">
      <c r="A446" s="13"/>
      <c r="B446" s="246"/>
      <c r="C446" s="247"/>
      <c r="D446" s="239" t="s">
        <v>159</v>
      </c>
      <c r="E446" s="248" t="s">
        <v>1</v>
      </c>
      <c r="F446" s="249" t="s">
        <v>852</v>
      </c>
      <c r="G446" s="247"/>
      <c r="H446" s="250">
        <v>2.7999999999999998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6" t="s">
        <v>159</v>
      </c>
      <c r="AU446" s="256" t="s">
        <v>82</v>
      </c>
      <c r="AV446" s="13" t="s">
        <v>82</v>
      </c>
      <c r="AW446" s="13" t="s">
        <v>30</v>
      </c>
      <c r="AX446" s="13" t="s">
        <v>73</v>
      </c>
      <c r="AY446" s="256" t="s">
        <v>145</v>
      </c>
    </row>
    <row r="447" s="14" customFormat="1">
      <c r="A447" s="14"/>
      <c r="B447" s="257"/>
      <c r="C447" s="258"/>
      <c r="D447" s="239" t="s">
        <v>159</v>
      </c>
      <c r="E447" s="259" t="s">
        <v>1</v>
      </c>
      <c r="F447" s="260" t="s">
        <v>162</v>
      </c>
      <c r="G447" s="258"/>
      <c r="H447" s="261">
        <v>13.1</v>
      </c>
      <c r="I447" s="262"/>
      <c r="J447" s="258"/>
      <c r="K447" s="258"/>
      <c r="L447" s="263"/>
      <c r="M447" s="264"/>
      <c r="N447" s="265"/>
      <c r="O447" s="265"/>
      <c r="P447" s="265"/>
      <c r="Q447" s="265"/>
      <c r="R447" s="265"/>
      <c r="S447" s="265"/>
      <c r="T447" s="26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7" t="s">
        <v>159</v>
      </c>
      <c r="AU447" s="267" t="s">
        <v>82</v>
      </c>
      <c r="AV447" s="14" t="s">
        <v>153</v>
      </c>
      <c r="AW447" s="14" t="s">
        <v>30</v>
      </c>
      <c r="AX447" s="14" t="s">
        <v>80</v>
      </c>
      <c r="AY447" s="267" t="s">
        <v>145</v>
      </c>
    </row>
    <row r="448" s="2" customFormat="1" ht="16.5" customHeight="1">
      <c r="A448" s="38"/>
      <c r="B448" s="39"/>
      <c r="C448" s="226" t="s">
        <v>436</v>
      </c>
      <c r="D448" s="226" t="s">
        <v>148</v>
      </c>
      <c r="E448" s="227" t="s">
        <v>493</v>
      </c>
      <c r="F448" s="228" t="s">
        <v>494</v>
      </c>
      <c r="G448" s="229" t="s">
        <v>151</v>
      </c>
      <c r="H448" s="230">
        <v>0.16</v>
      </c>
      <c r="I448" s="231"/>
      <c r="J448" s="232">
        <f>ROUND(I448*H448,2)</f>
        <v>0</v>
      </c>
      <c r="K448" s="228" t="s">
        <v>152</v>
      </c>
      <c r="L448" s="44"/>
      <c r="M448" s="233" t="s">
        <v>1</v>
      </c>
      <c r="N448" s="234" t="s">
        <v>38</v>
      </c>
      <c r="O448" s="91"/>
      <c r="P448" s="235">
        <f>O448*H448</f>
        <v>0</v>
      </c>
      <c r="Q448" s="235">
        <v>0</v>
      </c>
      <c r="R448" s="235">
        <f>Q448*H448</f>
        <v>0</v>
      </c>
      <c r="S448" s="235">
        <v>0.0058399999999999997</v>
      </c>
      <c r="T448" s="236">
        <f>S448*H448</f>
        <v>0.00093439999999999994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7" t="s">
        <v>411</v>
      </c>
      <c r="AT448" s="237" t="s">
        <v>148</v>
      </c>
      <c r="AU448" s="237" t="s">
        <v>82</v>
      </c>
      <c r="AY448" s="17" t="s">
        <v>145</v>
      </c>
      <c r="BE448" s="238">
        <f>IF(N448="základní",J448,0)</f>
        <v>0</v>
      </c>
      <c r="BF448" s="238">
        <f>IF(N448="snížená",J448,0)</f>
        <v>0</v>
      </c>
      <c r="BG448" s="238">
        <f>IF(N448="zákl. přenesená",J448,0)</f>
        <v>0</v>
      </c>
      <c r="BH448" s="238">
        <f>IF(N448="sníž. přenesená",J448,0)</f>
        <v>0</v>
      </c>
      <c r="BI448" s="238">
        <f>IF(N448="nulová",J448,0)</f>
        <v>0</v>
      </c>
      <c r="BJ448" s="17" t="s">
        <v>80</v>
      </c>
      <c r="BK448" s="238">
        <f>ROUND(I448*H448,2)</f>
        <v>0</v>
      </c>
      <c r="BL448" s="17" t="s">
        <v>411</v>
      </c>
      <c r="BM448" s="237" t="s">
        <v>853</v>
      </c>
    </row>
    <row r="449" s="2" customFormat="1">
      <c r="A449" s="38"/>
      <c r="B449" s="39"/>
      <c r="C449" s="40"/>
      <c r="D449" s="239" t="s">
        <v>155</v>
      </c>
      <c r="E449" s="40"/>
      <c r="F449" s="240" t="s">
        <v>496</v>
      </c>
      <c r="G449" s="40"/>
      <c r="H449" s="40"/>
      <c r="I449" s="241"/>
      <c r="J449" s="40"/>
      <c r="K449" s="40"/>
      <c r="L449" s="44"/>
      <c r="M449" s="242"/>
      <c r="N449" s="243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155</v>
      </c>
      <c r="AU449" s="17" t="s">
        <v>82</v>
      </c>
    </row>
    <row r="450" s="2" customFormat="1">
      <c r="A450" s="38"/>
      <c r="B450" s="39"/>
      <c r="C450" s="40"/>
      <c r="D450" s="244" t="s">
        <v>157</v>
      </c>
      <c r="E450" s="40"/>
      <c r="F450" s="245" t="s">
        <v>497</v>
      </c>
      <c r="G450" s="40"/>
      <c r="H450" s="40"/>
      <c r="I450" s="241"/>
      <c r="J450" s="40"/>
      <c r="K450" s="40"/>
      <c r="L450" s="44"/>
      <c r="M450" s="242"/>
      <c r="N450" s="243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157</v>
      </c>
      <c r="AU450" s="17" t="s">
        <v>82</v>
      </c>
    </row>
    <row r="451" s="15" customFormat="1">
      <c r="A451" s="15"/>
      <c r="B451" s="268"/>
      <c r="C451" s="269"/>
      <c r="D451" s="239" t="s">
        <v>159</v>
      </c>
      <c r="E451" s="270" t="s">
        <v>1</v>
      </c>
      <c r="F451" s="271" t="s">
        <v>854</v>
      </c>
      <c r="G451" s="269"/>
      <c r="H451" s="270" t="s">
        <v>1</v>
      </c>
      <c r="I451" s="272"/>
      <c r="J451" s="269"/>
      <c r="K451" s="269"/>
      <c r="L451" s="273"/>
      <c r="M451" s="274"/>
      <c r="N451" s="275"/>
      <c r="O451" s="275"/>
      <c r="P451" s="275"/>
      <c r="Q451" s="275"/>
      <c r="R451" s="275"/>
      <c r="S451" s="275"/>
      <c r="T451" s="276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7" t="s">
        <v>159</v>
      </c>
      <c r="AU451" s="277" t="s">
        <v>82</v>
      </c>
      <c r="AV451" s="15" t="s">
        <v>80</v>
      </c>
      <c r="AW451" s="15" t="s">
        <v>30</v>
      </c>
      <c r="AX451" s="15" t="s">
        <v>73</v>
      </c>
      <c r="AY451" s="277" t="s">
        <v>145</v>
      </c>
    </row>
    <row r="452" s="13" customFormat="1">
      <c r="A452" s="13"/>
      <c r="B452" s="246"/>
      <c r="C452" s="247"/>
      <c r="D452" s="239" t="s">
        <v>159</v>
      </c>
      <c r="E452" s="248" t="s">
        <v>1</v>
      </c>
      <c r="F452" s="249" t="s">
        <v>855</v>
      </c>
      <c r="G452" s="247"/>
      <c r="H452" s="250">
        <v>0.40000000000000002</v>
      </c>
      <c r="I452" s="251"/>
      <c r="J452" s="247"/>
      <c r="K452" s="247"/>
      <c r="L452" s="252"/>
      <c r="M452" s="253"/>
      <c r="N452" s="254"/>
      <c r="O452" s="254"/>
      <c r="P452" s="254"/>
      <c r="Q452" s="254"/>
      <c r="R452" s="254"/>
      <c r="S452" s="254"/>
      <c r="T452" s="25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6" t="s">
        <v>159</v>
      </c>
      <c r="AU452" s="256" t="s">
        <v>82</v>
      </c>
      <c r="AV452" s="13" t="s">
        <v>82</v>
      </c>
      <c r="AW452" s="13" t="s">
        <v>30</v>
      </c>
      <c r="AX452" s="13" t="s">
        <v>73</v>
      </c>
      <c r="AY452" s="256" t="s">
        <v>145</v>
      </c>
    </row>
    <row r="453" s="13" customFormat="1">
      <c r="A453" s="13"/>
      <c r="B453" s="246"/>
      <c r="C453" s="247"/>
      <c r="D453" s="239" t="s">
        <v>159</v>
      </c>
      <c r="E453" s="248" t="s">
        <v>1</v>
      </c>
      <c r="F453" s="249" t="s">
        <v>856</v>
      </c>
      <c r="G453" s="247"/>
      <c r="H453" s="250">
        <v>0.16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6" t="s">
        <v>159</v>
      </c>
      <c r="AU453" s="256" t="s">
        <v>82</v>
      </c>
      <c r="AV453" s="13" t="s">
        <v>82</v>
      </c>
      <c r="AW453" s="13" t="s">
        <v>30</v>
      </c>
      <c r="AX453" s="13" t="s">
        <v>80</v>
      </c>
      <c r="AY453" s="256" t="s">
        <v>145</v>
      </c>
    </row>
    <row r="454" s="2" customFormat="1" ht="16.5" customHeight="1">
      <c r="A454" s="38"/>
      <c r="B454" s="39"/>
      <c r="C454" s="226" t="s">
        <v>446</v>
      </c>
      <c r="D454" s="226" t="s">
        <v>148</v>
      </c>
      <c r="E454" s="227" t="s">
        <v>500</v>
      </c>
      <c r="F454" s="228" t="s">
        <v>501</v>
      </c>
      <c r="G454" s="229" t="s">
        <v>314</v>
      </c>
      <c r="H454" s="230">
        <v>19.699999999999999</v>
      </c>
      <c r="I454" s="231"/>
      <c r="J454" s="232">
        <f>ROUND(I454*H454,2)</f>
        <v>0</v>
      </c>
      <c r="K454" s="228" t="s">
        <v>152</v>
      </c>
      <c r="L454" s="44"/>
      <c r="M454" s="233" t="s">
        <v>1</v>
      </c>
      <c r="N454" s="234" t="s">
        <v>38</v>
      </c>
      <c r="O454" s="91"/>
      <c r="P454" s="235">
        <f>O454*H454</f>
        <v>0</v>
      </c>
      <c r="Q454" s="235">
        <v>0</v>
      </c>
      <c r="R454" s="235">
        <f>Q454*H454</f>
        <v>0</v>
      </c>
      <c r="S454" s="235">
        <v>0.0025999999999999999</v>
      </c>
      <c r="T454" s="236">
        <f>S454*H454</f>
        <v>0.051219999999999995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7" t="s">
        <v>411</v>
      </c>
      <c r="AT454" s="237" t="s">
        <v>148</v>
      </c>
      <c r="AU454" s="237" t="s">
        <v>82</v>
      </c>
      <c r="AY454" s="17" t="s">
        <v>145</v>
      </c>
      <c r="BE454" s="238">
        <f>IF(N454="základní",J454,0)</f>
        <v>0</v>
      </c>
      <c r="BF454" s="238">
        <f>IF(N454="snížená",J454,0)</f>
        <v>0</v>
      </c>
      <c r="BG454" s="238">
        <f>IF(N454="zákl. přenesená",J454,0)</f>
        <v>0</v>
      </c>
      <c r="BH454" s="238">
        <f>IF(N454="sníž. přenesená",J454,0)</f>
        <v>0</v>
      </c>
      <c r="BI454" s="238">
        <f>IF(N454="nulová",J454,0)</f>
        <v>0</v>
      </c>
      <c r="BJ454" s="17" t="s">
        <v>80</v>
      </c>
      <c r="BK454" s="238">
        <f>ROUND(I454*H454,2)</f>
        <v>0</v>
      </c>
      <c r="BL454" s="17" t="s">
        <v>411</v>
      </c>
      <c r="BM454" s="237" t="s">
        <v>857</v>
      </c>
    </row>
    <row r="455" s="2" customFormat="1">
      <c r="A455" s="38"/>
      <c r="B455" s="39"/>
      <c r="C455" s="40"/>
      <c r="D455" s="239" t="s">
        <v>155</v>
      </c>
      <c r="E455" s="40"/>
      <c r="F455" s="240" t="s">
        <v>503</v>
      </c>
      <c r="G455" s="40"/>
      <c r="H455" s="40"/>
      <c r="I455" s="241"/>
      <c r="J455" s="40"/>
      <c r="K455" s="40"/>
      <c r="L455" s="44"/>
      <c r="M455" s="242"/>
      <c r="N455" s="243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155</v>
      </c>
      <c r="AU455" s="17" t="s">
        <v>82</v>
      </c>
    </row>
    <row r="456" s="2" customFormat="1">
      <c r="A456" s="38"/>
      <c r="B456" s="39"/>
      <c r="C456" s="40"/>
      <c r="D456" s="244" t="s">
        <v>157</v>
      </c>
      <c r="E456" s="40"/>
      <c r="F456" s="245" t="s">
        <v>504</v>
      </c>
      <c r="G456" s="40"/>
      <c r="H456" s="40"/>
      <c r="I456" s="241"/>
      <c r="J456" s="40"/>
      <c r="K456" s="40"/>
      <c r="L456" s="44"/>
      <c r="M456" s="242"/>
      <c r="N456" s="243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157</v>
      </c>
      <c r="AU456" s="17" t="s">
        <v>82</v>
      </c>
    </row>
    <row r="457" s="13" customFormat="1">
      <c r="A457" s="13"/>
      <c r="B457" s="246"/>
      <c r="C457" s="247"/>
      <c r="D457" s="239" t="s">
        <v>159</v>
      </c>
      <c r="E457" s="248" t="s">
        <v>1</v>
      </c>
      <c r="F457" s="249" t="s">
        <v>858</v>
      </c>
      <c r="G457" s="247"/>
      <c r="H457" s="250">
        <v>19.699999999999999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6" t="s">
        <v>159</v>
      </c>
      <c r="AU457" s="256" t="s">
        <v>82</v>
      </c>
      <c r="AV457" s="13" t="s">
        <v>82</v>
      </c>
      <c r="AW457" s="13" t="s">
        <v>30</v>
      </c>
      <c r="AX457" s="13" t="s">
        <v>80</v>
      </c>
      <c r="AY457" s="256" t="s">
        <v>145</v>
      </c>
    </row>
    <row r="458" s="2" customFormat="1" ht="16.5" customHeight="1">
      <c r="A458" s="38"/>
      <c r="B458" s="39"/>
      <c r="C458" s="226" t="s">
        <v>428</v>
      </c>
      <c r="D458" s="226" t="s">
        <v>148</v>
      </c>
      <c r="E458" s="227" t="s">
        <v>506</v>
      </c>
      <c r="F458" s="228" t="s">
        <v>507</v>
      </c>
      <c r="G458" s="229" t="s">
        <v>314</v>
      </c>
      <c r="H458" s="230">
        <v>12</v>
      </c>
      <c r="I458" s="231"/>
      <c r="J458" s="232">
        <f>ROUND(I458*H458,2)</f>
        <v>0</v>
      </c>
      <c r="K458" s="228" t="s">
        <v>152</v>
      </c>
      <c r="L458" s="44"/>
      <c r="M458" s="233" t="s">
        <v>1</v>
      </c>
      <c r="N458" s="234" t="s">
        <v>38</v>
      </c>
      <c r="O458" s="91"/>
      <c r="P458" s="235">
        <f>O458*H458</f>
        <v>0</v>
      </c>
      <c r="Q458" s="235">
        <v>0</v>
      </c>
      <c r="R458" s="235">
        <f>Q458*H458</f>
        <v>0</v>
      </c>
      <c r="S458" s="235">
        <v>0.0039399999999999999</v>
      </c>
      <c r="T458" s="236">
        <f>S458*H458</f>
        <v>0.047280000000000003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7" t="s">
        <v>411</v>
      </c>
      <c r="AT458" s="237" t="s">
        <v>148</v>
      </c>
      <c r="AU458" s="237" t="s">
        <v>82</v>
      </c>
      <c r="AY458" s="17" t="s">
        <v>145</v>
      </c>
      <c r="BE458" s="238">
        <f>IF(N458="základní",J458,0)</f>
        <v>0</v>
      </c>
      <c r="BF458" s="238">
        <f>IF(N458="snížená",J458,0)</f>
        <v>0</v>
      </c>
      <c r="BG458" s="238">
        <f>IF(N458="zákl. přenesená",J458,0)</f>
        <v>0</v>
      </c>
      <c r="BH458" s="238">
        <f>IF(N458="sníž. přenesená",J458,0)</f>
        <v>0</v>
      </c>
      <c r="BI458" s="238">
        <f>IF(N458="nulová",J458,0)</f>
        <v>0</v>
      </c>
      <c r="BJ458" s="17" t="s">
        <v>80</v>
      </c>
      <c r="BK458" s="238">
        <f>ROUND(I458*H458,2)</f>
        <v>0</v>
      </c>
      <c r="BL458" s="17" t="s">
        <v>411</v>
      </c>
      <c r="BM458" s="237" t="s">
        <v>859</v>
      </c>
    </row>
    <row r="459" s="2" customFormat="1">
      <c r="A459" s="38"/>
      <c r="B459" s="39"/>
      <c r="C459" s="40"/>
      <c r="D459" s="239" t="s">
        <v>155</v>
      </c>
      <c r="E459" s="40"/>
      <c r="F459" s="240" t="s">
        <v>509</v>
      </c>
      <c r="G459" s="40"/>
      <c r="H459" s="40"/>
      <c r="I459" s="241"/>
      <c r="J459" s="40"/>
      <c r="K459" s="40"/>
      <c r="L459" s="44"/>
      <c r="M459" s="242"/>
      <c r="N459" s="243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155</v>
      </c>
      <c r="AU459" s="17" t="s">
        <v>82</v>
      </c>
    </row>
    <row r="460" s="2" customFormat="1">
      <c r="A460" s="38"/>
      <c r="B460" s="39"/>
      <c r="C460" s="40"/>
      <c r="D460" s="244" t="s">
        <v>157</v>
      </c>
      <c r="E460" s="40"/>
      <c r="F460" s="245" t="s">
        <v>510</v>
      </c>
      <c r="G460" s="40"/>
      <c r="H460" s="40"/>
      <c r="I460" s="241"/>
      <c r="J460" s="40"/>
      <c r="K460" s="40"/>
      <c r="L460" s="44"/>
      <c r="M460" s="242"/>
      <c r="N460" s="243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157</v>
      </c>
      <c r="AU460" s="17" t="s">
        <v>82</v>
      </c>
    </row>
    <row r="461" s="13" customFormat="1">
      <c r="A461" s="13"/>
      <c r="B461" s="246"/>
      <c r="C461" s="247"/>
      <c r="D461" s="239" t="s">
        <v>159</v>
      </c>
      <c r="E461" s="248" t="s">
        <v>1</v>
      </c>
      <c r="F461" s="249" t="s">
        <v>860</v>
      </c>
      <c r="G461" s="247"/>
      <c r="H461" s="250">
        <v>12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6" t="s">
        <v>159</v>
      </c>
      <c r="AU461" s="256" t="s">
        <v>82</v>
      </c>
      <c r="AV461" s="13" t="s">
        <v>82</v>
      </c>
      <c r="AW461" s="13" t="s">
        <v>30</v>
      </c>
      <c r="AX461" s="13" t="s">
        <v>80</v>
      </c>
      <c r="AY461" s="256" t="s">
        <v>145</v>
      </c>
    </row>
    <row r="462" s="12" customFormat="1" ht="22.8" customHeight="1">
      <c r="A462" s="12"/>
      <c r="B462" s="210"/>
      <c r="C462" s="211"/>
      <c r="D462" s="212" t="s">
        <v>72</v>
      </c>
      <c r="E462" s="224" t="s">
        <v>512</v>
      </c>
      <c r="F462" s="224" t="s">
        <v>513</v>
      </c>
      <c r="G462" s="211"/>
      <c r="H462" s="211"/>
      <c r="I462" s="214"/>
      <c r="J462" s="225">
        <f>BK462</f>
        <v>0</v>
      </c>
      <c r="K462" s="211"/>
      <c r="L462" s="216"/>
      <c r="M462" s="217"/>
      <c r="N462" s="218"/>
      <c r="O462" s="218"/>
      <c r="P462" s="219">
        <f>SUM(P463:P473)</f>
        <v>0</v>
      </c>
      <c r="Q462" s="218"/>
      <c r="R462" s="219">
        <f>SUM(R463:R473)</f>
        <v>0.010470400000000001</v>
      </c>
      <c r="S462" s="218"/>
      <c r="T462" s="220">
        <f>SUM(T463:T473)</f>
        <v>0.947376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21" t="s">
        <v>82</v>
      </c>
      <c r="AT462" s="222" t="s">
        <v>72</v>
      </c>
      <c r="AU462" s="222" t="s">
        <v>80</v>
      </c>
      <c r="AY462" s="221" t="s">
        <v>145</v>
      </c>
      <c r="BK462" s="223">
        <f>SUM(BK463:BK473)</f>
        <v>0</v>
      </c>
    </row>
    <row r="463" s="2" customFormat="1" ht="24.15" customHeight="1">
      <c r="A463" s="38"/>
      <c r="B463" s="39"/>
      <c r="C463" s="226" t="s">
        <v>861</v>
      </c>
      <c r="D463" s="226" t="s">
        <v>148</v>
      </c>
      <c r="E463" s="227" t="s">
        <v>514</v>
      </c>
      <c r="F463" s="228" t="s">
        <v>515</v>
      </c>
      <c r="G463" s="229" t="s">
        <v>151</v>
      </c>
      <c r="H463" s="230">
        <v>51.200000000000003</v>
      </c>
      <c r="I463" s="231"/>
      <c r="J463" s="232">
        <f>ROUND(I463*H463,2)</f>
        <v>0</v>
      </c>
      <c r="K463" s="228" t="s">
        <v>152</v>
      </c>
      <c r="L463" s="44"/>
      <c r="M463" s="233" t="s">
        <v>1</v>
      </c>
      <c r="N463" s="234" t="s">
        <v>38</v>
      </c>
      <c r="O463" s="91"/>
      <c r="P463" s="235">
        <f>O463*H463</f>
        <v>0</v>
      </c>
      <c r="Q463" s="235">
        <v>0.00020000000000000001</v>
      </c>
      <c r="R463" s="235">
        <f>Q463*H463</f>
        <v>0.010240000000000001</v>
      </c>
      <c r="S463" s="235">
        <v>0.017780000000000001</v>
      </c>
      <c r="T463" s="236">
        <f>S463*H463</f>
        <v>0.91033600000000003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7" t="s">
        <v>411</v>
      </c>
      <c r="AT463" s="237" t="s">
        <v>148</v>
      </c>
      <c r="AU463" s="237" t="s">
        <v>82</v>
      </c>
      <c r="AY463" s="17" t="s">
        <v>145</v>
      </c>
      <c r="BE463" s="238">
        <f>IF(N463="základní",J463,0)</f>
        <v>0</v>
      </c>
      <c r="BF463" s="238">
        <f>IF(N463="snížená",J463,0)</f>
        <v>0</v>
      </c>
      <c r="BG463" s="238">
        <f>IF(N463="zákl. přenesená",J463,0)</f>
        <v>0</v>
      </c>
      <c r="BH463" s="238">
        <f>IF(N463="sníž. přenesená",J463,0)</f>
        <v>0</v>
      </c>
      <c r="BI463" s="238">
        <f>IF(N463="nulová",J463,0)</f>
        <v>0</v>
      </c>
      <c r="BJ463" s="17" t="s">
        <v>80</v>
      </c>
      <c r="BK463" s="238">
        <f>ROUND(I463*H463,2)</f>
        <v>0</v>
      </c>
      <c r="BL463" s="17" t="s">
        <v>411</v>
      </c>
      <c r="BM463" s="237" t="s">
        <v>862</v>
      </c>
    </row>
    <row r="464" s="2" customFormat="1">
      <c r="A464" s="38"/>
      <c r="B464" s="39"/>
      <c r="C464" s="40"/>
      <c r="D464" s="239" t="s">
        <v>155</v>
      </c>
      <c r="E464" s="40"/>
      <c r="F464" s="240" t="s">
        <v>517</v>
      </c>
      <c r="G464" s="40"/>
      <c r="H464" s="40"/>
      <c r="I464" s="241"/>
      <c r="J464" s="40"/>
      <c r="K464" s="40"/>
      <c r="L464" s="44"/>
      <c r="M464" s="242"/>
      <c r="N464" s="243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155</v>
      </c>
      <c r="AU464" s="17" t="s">
        <v>82</v>
      </c>
    </row>
    <row r="465" s="2" customFormat="1">
      <c r="A465" s="38"/>
      <c r="B465" s="39"/>
      <c r="C465" s="40"/>
      <c r="D465" s="244" t="s">
        <v>157</v>
      </c>
      <c r="E465" s="40"/>
      <c r="F465" s="245" t="s">
        <v>518</v>
      </c>
      <c r="G465" s="40"/>
      <c r="H465" s="40"/>
      <c r="I465" s="241"/>
      <c r="J465" s="40"/>
      <c r="K465" s="40"/>
      <c r="L465" s="44"/>
      <c r="M465" s="242"/>
      <c r="N465" s="243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157</v>
      </c>
      <c r="AU465" s="17" t="s">
        <v>82</v>
      </c>
    </row>
    <row r="466" s="13" customFormat="1">
      <c r="A466" s="13"/>
      <c r="B466" s="246"/>
      <c r="C466" s="247"/>
      <c r="D466" s="239" t="s">
        <v>159</v>
      </c>
      <c r="E466" s="248" t="s">
        <v>1</v>
      </c>
      <c r="F466" s="249" t="s">
        <v>821</v>
      </c>
      <c r="G466" s="247"/>
      <c r="H466" s="250">
        <v>51.200000000000003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6" t="s">
        <v>159</v>
      </c>
      <c r="AU466" s="256" t="s">
        <v>82</v>
      </c>
      <c r="AV466" s="13" t="s">
        <v>82</v>
      </c>
      <c r="AW466" s="13" t="s">
        <v>30</v>
      </c>
      <c r="AX466" s="13" t="s">
        <v>80</v>
      </c>
      <c r="AY466" s="256" t="s">
        <v>145</v>
      </c>
    </row>
    <row r="467" s="2" customFormat="1" ht="37.8" customHeight="1">
      <c r="A467" s="38"/>
      <c r="B467" s="39"/>
      <c r="C467" s="226" t="s">
        <v>311</v>
      </c>
      <c r="D467" s="226" t="s">
        <v>148</v>
      </c>
      <c r="E467" s="227" t="s">
        <v>519</v>
      </c>
      <c r="F467" s="228" t="s">
        <v>520</v>
      </c>
      <c r="G467" s="229" t="s">
        <v>314</v>
      </c>
      <c r="H467" s="230">
        <v>8</v>
      </c>
      <c r="I467" s="231"/>
      <c r="J467" s="232">
        <f>ROUND(I467*H467,2)</f>
        <v>0</v>
      </c>
      <c r="K467" s="228" t="s">
        <v>152</v>
      </c>
      <c r="L467" s="44"/>
      <c r="M467" s="233" t="s">
        <v>1</v>
      </c>
      <c r="N467" s="234" t="s">
        <v>38</v>
      </c>
      <c r="O467" s="91"/>
      <c r="P467" s="235">
        <f>O467*H467</f>
        <v>0</v>
      </c>
      <c r="Q467" s="235">
        <v>2.8799999999999999E-05</v>
      </c>
      <c r="R467" s="235">
        <f>Q467*H467</f>
        <v>0.00023039999999999999</v>
      </c>
      <c r="S467" s="235">
        <v>0.0046299999999999996</v>
      </c>
      <c r="T467" s="236">
        <f>S467*H467</f>
        <v>0.037039999999999997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7" t="s">
        <v>411</v>
      </c>
      <c r="AT467" s="237" t="s">
        <v>148</v>
      </c>
      <c r="AU467" s="237" t="s">
        <v>82</v>
      </c>
      <c r="AY467" s="17" t="s">
        <v>145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7" t="s">
        <v>80</v>
      </c>
      <c r="BK467" s="238">
        <f>ROUND(I467*H467,2)</f>
        <v>0</v>
      </c>
      <c r="BL467" s="17" t="s">
        <v>411</v>
      </c>
      <c r="BM467" s="237" t="s">
        <v>863</v>
      </c>
    </row>
    <row r="468" s="2" customFormat="1">
      <c r="A468" s="38"/>
      <c r="B468" s="39"/>
      <c r="C468" s="40"/>
      <c r="D468" s="239" t="s">
        <v>155</v>
      </c>
      <c r="E468" s="40"/>
      <c r="F468" s="240" t="s">
        <v>522</v>
      </c>
      <c r="G468" s="40"/>
      <c r="H468" s="40"/>
      <c r="I468" s="241"/>
      <c r="J468" s="40"/>
      <c r="K468" s="40"/>
      <c r="L468" s="44"/>
      <c r="M468" s="242"/>
      <c r="N468" s="243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155</v>
      </c>
      <c r="AU468" s="17" t="s">
        <v>82</v>
      </c>
    </row>
    <row r="469" s="2" customFormat="1">
      <c r="A469" s="38"/>
      <c r="B469" s="39"/>
      <c r="C469" s="40"/>
      <c r="D469" s="244" t="s">
        <v>157</v>
      </c>
      <c r="E469" s="40"/>
      <c r="F469" s="245" t="s">
        <v>523</v>
      </c>
      <c r="G469" s="40"/>
      <c r="H469" s="40"/>
      <c r="I469" s="241"/>
      <c r="J469" s="40"/>
      <c r="K469" s="40"/>
      <c r="L469" s="44"/>
      <c r="M469" s="242"/>
      <c r="N469" s="243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157</v>
      </c>
      <c r="AU469" s="17" t="s">
        <v>82</v>
      </c>
    </row>
    <row r="470" s="13" customFormat="1">
      <c r="A470" s="13"/>
      <c r="B470" s="246"/>
      <c r="C470" s="247"/>
      <c r="D470" s="239" t="s">
        <v>159</v>
      </c>
      <c r="E470" s="248" t="s">
        <v>1</v>
      </c>
      <c r="F470" s="249" t="s">
        <v>213</v>
      </c>
      <c r="G470" s="247"/>
      <c r="H470" s="250">
        <v>8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6" t="s">
        <v>159</v>
      </c>
      <c r="AU470" s="256" t="s">
        <v>82</v>
      </c>
      <c r="AV470" s="13" t="s">
        <v>82</v>
      </c>
      <c r="AW470" s="13" t="s">
        <v>30</v>
      </c>
      <c r="AX470" s="13" t="s">
        <v>80</v>
      </c>
      <c r="AY470" s="256" t="s">
        <v>145</v>
      </c>
    </row>
    <row r="471" s="2" customFormat="1" ht="78" customHeight="1">
      <c r="A471" s="38"/>
      <c r="B471" s="39"/>
      <c r="C471" s="226" t="s">
        <v>267</v>
      </c>
      <c r="D471" s="226" t="s">
        <v>148</v>
      </c>
      <c r="E471" s="227" t="s">
        <v>524</v>
      </c>
      <c r="F471" s="228" t="s">
        <v>525</v>
      </c>
      <c r="G471" s="229" t="s">
        <v>526</v>
      </c>
      <c r="H471" s="230">
        <v>1</v>
      </c>
      <c r="I471" s="231"/>
      <c r="J471" s="232">
        <f>ROUND(I471*H471,2)</f>
        <v>0</v>
      </c>
      <c r="K471" s="228" t="s">
        <v>1</v>
      </c>
      <c r="L471" s="44"/>
      <c r="M471" s="233" t="s">
        <v>1</v>
      </c>
      <c r="N471" s="234" t="s">
        <v>38</v>
      </c>
      <c r="O471" s="91"/>
      <c r="P471" s="235">
        <f>O471*H471</f>
        <v>0</v>
      </c>
      <c r="Q471" s="235">
        <v>0</v>
      </c>
      <c r="R471" s="235">
        <f>Q471*H471</f>
        <v>0</v>
      </c>
      <c r="S471" s="235">
        <v>0</v>
      </c>
      <c r="T471" s="23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7" t="s">
        <v>411</v>
      </c>
      <c r="AT471" s="237" t="s">
        <v>148</v>
      </c>
      <c r="AU471" s="237" t="s">
        <v>82</v>
      </c>
      <c r="AY471" s="17" t="s">
        <v>145</v>
      </c>
      <c r="BE471" s="238">
        <f>IF(N471="základní",J471,0)</f>
        <v>0</v>
      </c>
      <c r="BF471" s="238">
        <f>IF(N471="snížená",J471,0)</f>
        <v>0</v>
      </c>
      <c r="BG471" s="238">
        <f>IF(N471="zákl. přenesená",J471,0)</f>
        <v>0</v>
      </c>
      <c r="BH471" s="238">
        <f>IF(N471="sníž. přenesená",J471,0)</f>
        <v>0</v>
      </c>
      <c r="BI471" s="238">
        <f>IF(N471="nulová",J471,0)</f>
        <v>0</v>
      </c>
      <c r="BJ471" s="17" t="s">
        <v>80</v>
      </c>
      <c r="BK471" s="238">
        <f>ROUND(I471*H471,2)</f>
        <v>0</v>
      </c>
      <c r="BL471" s="17" t="s">
        <v>411</v>
      </c>
      <c r="BM471" s="237" t="s">
        <v>864</v>
      </c>
    </row>
    <row r="472" s="2" customFormat="1">
      <c r="A472" s="38"/>
      <c r="B472" s="39"/>
      <c r="C472" s="40"/>
      <c r="D472" s="239" t="s">
        <v>155</v>
      </c>
      <c r="E472" s="40"/>
      <c r="F472" s="240" t="s">
        <v>528</v>
      </c>
      <c r="G472" s="40"/>
      <c r="H472" s="40"/>
      <c r="I472" s="241"/>
      <c r="J472" s="40"/>
      <c r="K472" s="40"/>
      <c r="L472" s="44"/>
      <c r="M472" s="242"/>
      <c r="N472" s="243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155</v>
      </c>
      <c r="AU472" s="17" t="s">
        <v>82</v>
      </c>
    </row>
    <row r="473" s="13" customFormat="1">
      <c r="A473" s="13"/>
      <c r="B473" s="246"/>
      <c r="C473" s="247"/>
      <c r="D473" s="239" t="s">
        <v>159</v>
      </c>
      <c r="E473" s="248" t="s">
        <v>1</v>
      </c>
      <c r="F473" s="249" t="s">
        <v>80</v>
      </c>
      <c r="G473" s="247"/>
      <c r="H473" s="250">
        <v>1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6" t="s">
        <v>159</v>
      </c>
      <c r="AU473" s="256" t="s">
        <v>82</v>
      </c>
      <c r="AV473" s="13" t="s">
        <v>82</v>
      </c>
      <c r="AW473" s="13" t="s">
        <v>30</v>
      </c>
      <c r="AX473" s="13" t="s">
        <v>80</v>
      </c>
      <c r="AY473" s="256" t="s">
        <v>145</v>
      </c>
    </row>
    <row r="474" s="12" customFormat="1" ht="22.8" customHeight="1">
      <c r="A474" s="12"/>
      <c r="B474" s="210"/>
      <c r="C474" s="211"/>
      <c r="D474" s="212" t="s">
        <v>72</v>
      </c>
      <c r="E474" s="224" t="s">
        <v>865</v>
      </c>
      <c r="F474" s="224" t="s">
        <v>866</v>
      </c>
      <c r="G474" s="211"/>
      <c r="H474" s="211"/>
      <c r="I474" s="214"/>
      <c r="J474" s="225">
        <f>BK474</f>
        <v>0</v>
      </c>
      <c r="K474" s="211"/>
      <c r="L474" s="216"/>
      <c r="M474" s="217"/>
      <c r="N474" s="218"/>
      <c r="O474" s="218"/>
      <c r="P474" s="219">
        <f>SUM(P475:P479)</f>
        <v>0</v>
      </c>
      <c r="Q474" s="218"/>
      <c r="R474" s="219">
        <f>SUM(R475:R479)</f>
        <v>0</v>
      </c>
      <c r="S474" s="218"/>
      <c r="T474" s="220">
        <f>SUM(T475:T479)</f>
        <v>0.1126548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21" t="s">
        <v>82</v>
      </c>
      <c r="AT474" s="222" t="s">
        <v>72</v>
      </c>
      <c r="AU474" s="222" t="s">
        <v>80</v>
      </c>
      <c r="AY474" s="221" t="s">
        <v>145</v>
      </c>
      <c r="BK474" s="223">
        <f>SUM(BK475:BK479)</f>
        <v>0</v>
      </c>
    </row>
    <row r="475" s="2" customFormat="1" ht="16.5" customHeight="1">
      <c r="A475" s="38"/>
      <c r="B475" s="39"/>
      <c r="C475" s="226" t="s">
        <v>351</v>
      </c>
      <c r="D475" s="226" t="s">
        <v>148</v>
      </c>
      <c r="E475" s="227" t="s">
        <v>867</v>
      </c>
      <c r="F475" s="228" t="s">
        <v>868</v>
      </c>
      <c r="G475" s="229" t="s">
        <v>151</v>
      </c>
      <c r="H475" s="230">
        <v>10.26</v>
      </c>
      <c r="I475" s="231"/>
      <c r="J475" s="232">
        <f>ROUND(I475*H475,2)</f>
        <v>0</v>
      </c>
      <c r="K475" s="228" t="s">
        <v>152</v>
      </c>
      <c r="L475" s="44"/>
      <c r="M475" s="233" t="s">
        <v>1</v>
      </c>
      <c r="N475" s="234" t="s">
        <v>38</v>
      </c>
      <c r="O475" s="91"/>
      <c r="P475" s="235">
        <f>O475*H475</f>
        <v>0</v>
      </c>
      <c r="Q475" s="235">
        <v>0</v>
      </c>
      <c r="R475" s="235">
        <f>Q475*H475</f>
        <v>0</v>
      </c>
      <c r="S475" s="235">
        <v>0.01098</v>
      </c>
      <c r="T475" s="236">
        <f>S475*H475</f>
        <v>0.1126548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7" t="s">
        <v>411</v>
      </c>
      <c r="AT475" s="237" t="s">
        <v>148</v>
      </c>
      <c r="AU475" s="237" t="s">
        <v>82</v>
      </c>
      <c r="AY475" s="17" t="s">
        <v>145</v>
      </c>
      <c r="BE475" s="238">
        <f>IF(N475="základní",J475,0)</f>
        <v>0</v>
      </c>
      <c r="BF475" s="238">
        <f>IF(N475="snížená",J475,0)</f>
        <v>0</v>
      </c>
      <c r="BG475" s="238">
        <f>IF(N475="zákl. přenesená",J475,0)</f>
        <v>0</v>
      </c>
      <c r="BH475" s="238">
        <f>IF(N475="sníž. přenesená",J475,0)</f>
        <v>0</v>
      </c>
      <c r="BI475" s="238">
        <f>IF(N475="nulová",J475,0)</f>
        <v>0</v>
      </c>
      <c r="BJ475" s="17" t="s">
        <v>80</v>
      </c>
      <c r="BK475" s="238">
        <f>ROUND(I475*H475,2)</f>
        <v>0</v>
      </c>
      <c r="BL475" s="17" t="s">
        <v>411</v>
      </c>
      <c r="BM475" s="237" t="s">
        <v>869</v>
      </c>
    </row>
    <row r="476" s="2" customFormat="1">
      <c r="A476" s="38"/>
      <c r="B476" s="39"/>
      <c r="C476" s="40"/>
      <c r="D476" s="239" t="s">
        <v>155</v>
      </c>
      <c r="E476" s="40"/>
      <c r="F476" s="240" t="s">
        <v>870</v>
      </c>
      <c r="G476" s="40"/>
      <c r="H476" s="40"/>
      <c r="I476" s="241"/>
      <c r="J476" s="40"/>
      <c r="K476" s="40"/>
      <c r="L476" s="44"/>
      <c r="M476" s="242"/>
      <c r="N476" s="243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155</v>
      </c>
      <c r="AU476" s="17" t="s">
        <v>82</v>
      </c>
    </row>
    <row r="477" s="2" customFormat="1">
      <c r="A477" s="38"/>
      <c r="B477" s="39"/>
      <c r="C477" s="40"/>
      <c r="D477" s="244" t="s">
        <v>157</v>
      </c>
      <c r="E477" s="40"/>
      <c r="F477" s="245" t="s">
        <v>871</v>
      </c>
      <c r="G477" s="40"/>
      <c r="H477" s="40"/>
      <c r="I477" s="241"/>
      <c r="J477" s="40"/>
      <c r="K477" s="40"/>
      <c r="L477" s="44"/>
      <c r="M477" s="242"/>
      <c r="N477" s="243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157</v>
      </c>
      <c r="AU477" s="17" t="s">
        <v>82</v>
      </c>
    </row>
    <row r="478" s="15" customFormat="1">
      <c r="A478" s="15"/>
      <c r="B478" s="268"/>
      <c r="C478" s="269"/>
      <c r="D478" s="239" t="s">
        <v>159</v>
      </c>
      <c r="E478" s="270" t="s">
        <v>1</v>
      </c>
      <c r="F478" s="271" t="s">
        <v>872</v>
      </c>
      <c r="G478" s="269"/>
      <c r="H478" s="270" t="s">
        <v>1</v>
      </c>
      <c r="I478" s="272"/>
      <c r="J478" s="269"/>
      <c r="K478" s="269"/>
      <c r="L478" s="273"/>
      <c r="M478" s="274"/>
      <c r="N478" s="275"/>
      <c r="O478" s="275"/>
      <c r="P478" s="275"/>
      <c r="Q478" s="275"/>
      <c r="R478" s="275"/>
      <c r="S478" s="275"/>
      <c r="T478" s="276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7" t="s">
        <v>159</v>
      </c>
      <c r="AU478" s="277" t="s">
        <v>82</v>
      </c>
      <c r="AV478" s="15" t="s">
        <v>80</v>
      </c>
      <c r="AW478" s="15" t="s">
        <v>30</v>
      </c>
      <c r="AX478" s="15" t="s">
        <v>73</v>
      </c>
      <c r="AY478" s="277" t="s">
        <v>145</v>
      </c>
    </row>
    <row r="479" s="13" customFormat="1">
      <c r="A479" s="13"/>
      <c r="B479" s="246"/>
      <c r="C479" s="247"/>
      <c r="D479" s="239" t="s">
        <v>159</v>
      </c>
      <c r="E479" s="248" t="s">
        <v>1</v>
      </c>
      <c r="F479" s="249" t="s">
        <v>873</v>
      </c>
      <c r="G479" s="247"/>
      <c r="H479" s="250">
        <v>10.26</v>
      </c>
      <c r="I479" s="251"/>
      <c r="J479" s="247"/>
      <c r="K479" s="247"/>
      <c r="L479" s="252"/>
      <c r="M479" s="253"/>
      <c r="N479" s="254"/>
      <c r="O479" s="254"/>
      <c r="P479" s="254"/>
      <c r="Q479" s="254"/>
      <c r="R479" s="254"/>
      <c r="S479" s="254"/>
      <c r="T479" s="25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6" t="s">
        <v>159</v>
      </c>
      <c r="AU479" s="256" t="s">
        <v>82</v>
      </c>
      <c r="AV479" s="13" t="s">
        <v>82</v>
      </c>
      <c r="AW479" s="13" t="s">
        <v>30</v>
      </c>
      <c r="AX479" s="13" t="s">
        <v>80</v>
      </c>
      <c r="AY479" s="256" t="s">
        <v>145</v>
      </c>
    </row>
    <row r="480" s="12" customFormat="1" ht="22.8" customHeight="1">
      <c r="A480" s="12"/>
      <c r="B480" s="210"/>
      <c r="C480" s="211"/>
      <c r="D480" s="212" t="s">
        <v>72</v>
      </c>
      <c r="E480" s="224" t="s">
        <v>545</v>
      </c>
      <c r="F480" s="224" t="s">
        <v>546</v>
      </c>
      <c r="G480" s="211"/>
      <c r="H480" s="211"/>
      <c r="I480" s="214"/>
      <c r="J480" s="225">
        <f>BK480</f>
        <v>0</v>
      </c>
      <c r="K480" s="211"/>
      <c r="L480" s="216"/>
      <c r="M480" s="217"/>
      <c r="N480" s="218"/>
      <c r="O480" s="218"/>
      <c r="P480" s="219">
        <f>SUM(P481:P484)</f>
        <v>0</v>
      </c>
      <c r="Q480" s="218"/>
      <c r="R480" s="219">
        <f>SUM(R481:R484)</f>
        <v>0</v>
      </c>
      <c r="S480" s="218"/>
      <c r="T480" s="220">
        <f>SUM(T481:T484)</f>
        <v>0.087000000000000008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21" t="s">
        <v>82</v>
      </c>
      <c r="AT480" s="222" t="s">
        <v>72</v>
      </c>
      <c r="AU480" s="222" t="s">
        <v>80</v>
      </c>
      <c r="AY480" s="221" t="s">
        <v>145</v>
      </c>
      <c r="BK480" s="223">
        <f>SUM(BK481:BK484)</f>
        <v>0</v>
      </c>
    </row>
    <row r="481" s="2" customFormat="1" ht="24.15" customHeight="1">
      <c r="A481" s="38"/>
      <c r="B481" s="39"/>
      <c r="C481" s="226" t="s">
        <v>361</v>
      </c>
      <c r="D481" s="226" t="s">
        <v>148</v>
      </c>
      <c r="E481" s="227" t="s">
        <v>548</v>
      </c>
      <c r="F481" s="228" t="s">
        <v>549</v>
      </c>
      <c r="G481" s="229" t="s">
        <v>151</v>
      </c>
      <c r="H481" s="230">
        <v>29</v>
      </c>
      <c r="I481" s="231"/>
      <c r="J481" s="232">
        <f>ROUND(I481*H481,2)</f>
        <v>0</v>
      </c>
      <c r="K481" s="228" t="s">
        <v>152</v>
      </c>
      <c r="L481" s="44"/>
      <c r="M481" s="233" t="s">
        <v>1</v>
      </c>
      <c r="N481" s="234" t="s">
        <v>38</v>
      </c>
      <c r="O481" s="91"/>
      <c r="P481" s="235">
        <f>O481*H481</f>
        <v>0</v>
      </c>
      <c r="Q481" s="235">
        <v>0</v>
      </c>
      <c r="R481" s="235">
        <f>Q481*H481</f>
        <v>0</v>
      </c>
      <c r="S481" s="235">
        <v>0.0030000000000000001</v>
      </c>
      <c r="T481" s="236">
        <f>S481*H481</f>
        <v>0.087000000000000008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7" t="s">
        <v>411</v>
      </c>
      <c r="AT481" s="237" t="s">
        <v>148</v>
      </c>
      <c r="AU481" s="237" t="s">
        <v>82</v>
      </c>
      <c r="AY481" s="17" t="s">
        <v>145</v>
      </c>
      <c r="BE481" s="238">
        <f>IF(N481="základní",J481,0)</f>
        <v>0</v>
      </c>
      <c r="BF481" s="238">
        <f>IF(N481="snížená",J481,0)</f>
        <v>0</v>
      </c>
      <c r="BG481" s="238">
        <f>IF(N481="zákl. přenesená",J481,0)</f>
        <v>0</v>
      </c>
      <c r="BH481" s="238">
        <f>IF(N481="sníž. přenesená",J481,0)</f>
        <v>0</v>
      </c>
      <c r="BI481" s="238">
        <f>IF(N481="nulová",J481,0)</f>
        <v>0</v>
      </c>
      <c r="BJ481" s="17" t="s">
        <v>80</v>
      </c>
      <c r="BK481" s="238">
        <f>ROUND(I481*H481,2)</f>
        <v>0</v>
      </c>
      <c r="BL481" s="17" t="s">
        <v>411</v>
      </c>
      <c r="BM481" s="237" t="s">
        <v>874</v>
      </c>
    </row>
    <row r="482" s="2" customFormat="1">
      <c r="A482" s="38"/>
      <c r="B482" s="39"/>
      <c r="C482" s="40"/>
      <c r="D482" s="239" t="s">
        <v>155</v>
      </c>
      <c r="E482" s="40"/>
      <c r="F482" s="240" t="s">
        <v>551</v>
      </c>
      <c r="G482" s="40"/>
      <c r="H482" s="40"/>
      <c r="I482" s="241"/>
      <c r="J482" s="40"/>
      <c r="K482" s="40"/>
      <c r="L482" s="44"/>
      <c r="M482" s="242"/>
      <c r="N482" s="243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155</v>
      </c>
      <c r="AU482" s="17" t="s">
        <v>82</v>
      </c>
    </row>
    <row r="483" s="2" customFormat="1">
      <c r="A483" s="38"/>
      <c r="B483" s="39"/>
      <c r="C483" s="40"/>
      <c r="D483" s="244" t="s">
        <v>157</v>
      </c>
      <c r="E483" s="40"/>
      <c r="F483" s="245" t="s">
        <v>552</v>
      </c>
      <c r="G483" s="40"/>
      <c r="H483" s="40"/>
      <c r="I483" s="241"/>
      <c r="J483" s="40"/>
      <c r="K483" s="40"/>
      <c r="L483" s="44"/>
      <c r="M483" s="242"/>
      <c r="N483" s="243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157</v>
      </c>
      <c r="AU483" s="17" t="s">
        <v>82</v>
      </c>
    </row>
    <row r="484" s="13" customFormat="1">
      <c r="A484" s="13"/>
      <c r="B484" s="246"/>
      <c r="C484" s="247"/>
      <c r="D484" s="239" t="s">
        <v>159</v>
      </c>
      <c r="E484" s="248" t="s">
        <v>1</v>
      </c>
      <c r="F484" s="249" t="s">
        <v>281</v>
      </c>
      <c r="G484" s="247"/>
      <c r="H484" s="250">
        <v>29</v>
      </c>
      <c r="I484" s="251"/>
      <c r="J484" s="247"/>
      <c r="K484" s="247"/>
      <c r="L484" s="252"/>
      <c r="M484" s="253"/>
      <c r="N484" s="254"/>
      <c r="O484" s="254"/>
      <c r="P484" s="254"/>
      <c r="Q484" s="254"/>
      <c r="R484" s="254"/>
      <c r="S484" s="254"/>
      <c r="T484" s="25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6" t="s">
        <v>159</v>
      </c>
      <c r="AU484" s="256" t="s">
        <v>82</v>
      </c>
      <c r="AV484" s="13" t="s">
        <v>82</v>
      </c>
      <c r="AW484" s="13" t="s">
        <v>30</v>
      </c>
      <c r="AX484" s="13" t="s">
        <v>80</v>
      </c>
      <c r="AY484" s="256" t="s">
        <v>145</v>
      </c>
    </row>
    <row r="485" s="12" customFormat="1" ht="22.8" customHeight="1">
      <c r="A485" s="12"/>
      <c r="B485" s="210"/>
      <c r="C485" s="211"/>
      <c r="D485" s="212" t="s">
        <v>72</v>
      </c>
      <c r="E485" s="224" t="s">
        <v>553</v>
      </c>
      <c r="F485" s="224" t="s">
        <v>554</v>
      </c>
      <c r="G485" s="211"/>
      <c r="H485" s="211"/>
      <c r="I485" s="214"/>
      <c r="J485" s="225">
        <f>BK485</f>
        <v>0</v>
      </c>
      <c r="K485" s="211"/>
      <c r="L485" s="216"/>
      <c r="M485" s="217"/>
      <c r="N485" s="218"/>
      <c r="O485" s="218"/>
      <c r="P485" s="219">
        <f>SUM(P486:P494)</f>
        <v>0</v>
      </c>
      <c r="Q485" s="218"/>
      <c r="R485" s="219">
        <f>SUM(R486:R494)</f>
        <v>0</v>
      </c>
      <c r="S485" s="218"/>
      <c r="T485" s="220">
        <f>SUM(T486:T494)</f>
        <v>0.19222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1" t="s">
        <v>82</v>
      </c>
      <c r="AT485" s="222" t="s">
        <v>72</v>
      </c>
      <c r="AU485" s="222" t="s">
        <v>80</v>
      </c>
      <c r="AY485" s="221" t="s">
        <v>145</v>
      </c>
      <c r="BK485" s="223">
        <f>SUM(BK486:BK494)</f>
        <v>0</v>
      </c>
    </row>
    <row r="486" s="2" customFormat="1" ht="24.15" customHeight="1">
      <c r="A486" s="38"/>
      <c r="B486" s="39"/>
      <c r="C486" s="226" t="s">
        <v>235</v>
      </c>
      <c r="D486" s="226" t="s">
        <v>148</v>
      </c>
      <c r="E486" s="227" t="s">
        <v>562</v>
      </c>
      <c r="F486" s="228" t="s">
        <v>563</v>
      </c>
      <c r="G486" s="229" t="s">
        <v>151</v>
      </c>
      <c r="H486" s="230">
        <v>13.73</v>
      </c>
      <c r="I486" s="231"/>
      <c r="J486" s="232">
        <f>ROUND(I486*H486,2)</f>
        <v>0</v>
      </c>
      <c r="K486" s="228" t="s">
        <v>152</v>
      </c>
      <c r="L486" s="44"/>
      <c r="M486" s="233" t="s">
        <v>1</v>
      </c>
      <c r="N486" s="234" t="s">
        <v>38</v>
      </c>
      <c r="O486" s="91"/>
      <c r="P486" s="235">
        <f>O486*H486</f>
        <v>0</v>
      </c>
      <c r="Q486" s="235">
        <v>0</v>
      </c>
      <c r="R486" s="235">
        <f>Q486*H486</f>
        <v>0</v>
      </c>
      <c r="S486" s="235">
        <v>0.014</v>
      </c>
      <c r="T486" s="236">
        <f>S486*H486</f>
        <v>0.19222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7" t="s">
        <v>411</v>
      </c>
      <c r="AT486" s="237" t="s">
        <v>148</v>
      </c>
      <c r="AU486" s="237" t="s">
        <v>82</v>
      </c>
      <c r="AY486" s="17" t="s">
        <v>145</v>
      </c>
      <c r="BE486" s="238">
        <f>IF(N486="základní",J486,0)</f>
        <v>0</v>
      </c>
      <c r="BF486" s="238">
        <f>IF(N486="snížená",J486,0)</f>
        <v>0</v>
      </c>
      <c r="BG486" s="238">
        <f>IF(N486="zákl. přenesená",J486,0)</f>
        <v>0</v>
      </c>
      <c r="BH486" s="238">
        <f>IF(N486="sníž. přenesená",J486,0)</f>
        <v>0</v>
      </c>
      <c r="BI486" s="238">
        <f>IF(N486="nulová",J486,0)</f>
        <v>0</v>
      </c>
      <c r="BJ486" s="17" t="s">
        <v>80</v>
      </c>
      <c r="BK486" s="238">
        <f>ROUND(I486*H486,2)</f>
        <v>0</v>
      </c>
      <c r="BL486" s="17" t="s">
        <v>411</v>
      </c>
      <c r="BM486" s="237" t="s">
        <v>875</v>
      </c>
    </row>
    <row r="487" s="2" customFormat="1">
      <c r="A487" s="38"/>
      <c r="B487" s="39"/>
      <c r="C487" s="40"/>
      <c r="D487" s="239" t="s">
        <v>155</v>
      </c>
      <c r="E487" s="40"/>
      <c r="F487" s="240" t="s">
        <v>565</v>
      </c>
      <c r="G487" s="40"/>
      <c r="H487" s="40"/>
      <c r="I487" s="241"/>
      <c r="J487" s="40"/>
      <c r="K487" s="40"/>
      <c r="L487" s="44"/>
      <c r="M487" s="242"/>
      <c r="N487" s="243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155</v>
      </c>
      <c r="AU487" s="17" t="s">
        <v>82</v>
      </c>
    </row>
    <row r="488" s="2" customFormat="1">
      <c r="A488" s="38"/>
      <c r="B488" s="39"/>
      <c r="C488" s="40"/>
      <c r="D488" s="244" t="s">
        <v>157</v>
      </c>
      <c r="E488" s="40"/>
      <c r="F488" s="245" t="s">
        <v>566</v>
      </c>
      <c r="G488" s="40"/>
      <c r="H488" s="40"/>
      <c r="I488" s="241"/>
      <c r="J488" s="40"/>
      <c r="K488" s="40"/>
      <c r="L488" s="44"/>
      <c r="M488" s="242"/>
      <c r="N488" s="243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157</v>
      </c>
      <c r="AU488" s="17" t="s">
        <v>82</v>
      </c>
    </row>
    <row r="489" s="13" customFormat="1">
      <c r="A489" s="13"/>
      <c r="B489" s="246"/>
      <c r="C489" s="247"/>
      <c r="D489" s="239" t="s">
        <v>159</v>
      </c>
      <c r="E489" s="248" t="s">
        <v>1</v>
      </c>
      <c r="F489" s="249" t="s">
        <v>683</v>
      </c>
      <c r="G489" s="247"/>
      <c r="H489" s="250">
        <v>2.8599999999999999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6" t="s">
        <v>159</v>
      </c>
      <c r="AU489" s="256" t="s">
        <v>82</v>
      </c>
      <c r="AV489" s="13" t="s">
        <v>82</v>
      </c>
      <c r="AW489" s="13" t="s">
        <v>30</v>
      </c>
      <c r="AX489" s="13" t="s">
        <v>73</v>
      </c>
      <c r="AY489" s="256" t="s">
        <v>145</v>
      </c>
    </row>
    <row r="490" s="13" customFormat="1">
      <c r="A490" s="13"/>
      <c r="B490" s="246"/>
      <c r="C490" s="247"/>
      <c r="D490" s="239" t="s">
        <v>159</v>
      </c>
      <c r="E490" s="248" t="s">
        <v>1</v>
      </c>
      <c r="F490" s="249" t="s">
        <v>684</v>
      </c>
      <c r="G490" s="247"/>
      <c r="H490" s="250">
        <v>1.8200000000000001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6" t="s">
        <v>159</v>
      </c>
      <c r="AU490" s="256" t="s">
        <v>82</v>
      </c>
      <c r="AV490" s="13" t="s">
        <v>82</v>
      </c>
      <c r="AW490" s="13" t="s">
        <v>30</v>
      </c>
      <c r="AX490" s="13" t="s">
        <v>73</v>
      </c>
      <c r="AY490" s="256" t="s">
        <v>145</v>
      </c>
    </row>
    <row r="491" s="13" customFormat="1">
      <c r="A491" s="13"/>
      <c r="B491" s="246"/>
      <c r="C491" s="247"/>
      <c r="D491" s="239" t="s">
        <v>159</v>
      </c>
      <c r="E491" s="248" t="s">
        <v>1</v>
      </c>
      <c r="F491" s="249" t="s">
        <v>685</v>
      </c>
      <c r="G491" s="247"/>
      <c r="H491" s="250">
        <v>0.80000000000000004</v>
      </c>
      <c r="I491" s="251"/>
      <c r="J491" s="247"/>
      <c r="K491" s="247"/>
      <c r="L491" s="252"/>
      <c r="M491" s="253"/>
      <c r="N491" s="254"/>
      <c r="O491" s="254"/>
      <c r="P491" s="254"/>
      <c r="Q491" s="254"/>
      <c r="R491" s="254"/>
      <c r="S491" s="254"/>
      <c r="T491" s="25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6" t="s">
        <v>159</v>
      </c>
      <c r="AU491" s="256" t="s">
        <v>82</v>
      </c>
      <c r="AV491" s="13" t="s">
        <v>82</v>
      </c>
      <c r="AW491" s="13" t="s">
        <v>30</v>
      </c>
      <c r="AX491" s="13" t="s">
        <v>73</v>
      </c>
      <c r="AY491" s="256" t="s">
        <v>145</v>
      </c>
    </row>
    <row r="492" s="13" customFormat="1">
      <c r="A492" s="13"/>
      <c r="B492" s="246"/>
      <c r="C492" s="247"/>
      <c r="D492" s="239" t="s">
        <v>159</v>
      </c>
      <c r="E492" s="248" t="s">
        <v>1</v>
      </c>
      <c r="F492" s="249" t="s">
        <v>691</v>
      </c>
      <c r="G492" s="247"/>
      <c r="H492" s="250">
        <v>3.96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6" t="s">
        <v>159</v>
      </c>
      <c r="AU492" s="256" t="s">
        <v>82</v>
      </c>
      <c r="AV492" s="13" t="s">
        <v>82</v>
      </c>
      <c r="AW492" s="13" t="s">
        <v>30</v>
      </c>
      <c r="AX492" s="13" t="s">
        <v>73</v>
      </c>
      <c r="AY492" s="256" t="s">
        <v>145</v>
      </c>
    </row>
    <row r="493" s="13" customFormat="1">
      <c r="A493" s="13"/>
      <c r="B493" s="246"/>
      <c r="C493" s="247"/>
      <c r="D493" s="239" t="s">
        <v>159</v>
      </c>
      <c r="E493" s="248" t="s">
        <v>1</v>
      </c>
      <c r="F493" s="249" t="s">
        <v>692</v>
      </c>
      <c r="G493" s="247"/>
      <c r="H493" s="250">
        <v>4.29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6" t="s">
        <v>159</v>
      </c>
      <c r="AU493" s="256" t="s">
        <v>82</v>
      </c>
      <c r="AV493" s="13" t="s">
        <v>82</v>
      </c>
      <c r="AW493" s="13" t="s">
        <v>30</v>
      </c>
      <c r="AX493" s="13" t="s">
        <v>73</v>
      </c>
      <c r="AY493" s="256" t="s">
        <v>145</v>
      </c>
    </row>
    <row r="494" s="14" customFormat="1">
      <c r="A494" s="14"/>
      <c r="B494" s="257"/>
      <c r="C494" s="258"/>
      <c r="D494" s="239" t="s">
        <v>159</v>
      </c>
      <c r="E494" s="259" t="s">
        <v>1</v>
      </c>
      <c r="F494" s="260" t="s">
        <v>162</v>
      </c>
      <c r="G494" s="258"/>
      <c r="H494" s="261">
        <v>13.73</v>
      </c>
      <c r="I494" s="262"/>
      <c r="J494" s="258"/>
      <c r="K494" s="258"/>
      <c r="L494" s="263"/>
      <c r="M494" s="264"/>
      <c r="N494" s="265"/>
      <c r="O494" s="265"/>
      <c r="P494" s="265"/>
      <c r="Q494" s="265"/>
      <c r="R494" s="265"/>
      <c r="S494" s="265"/>
      <c r="T494" s="26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7" t="s">
        <v>159</v>
      </c>
      <c r="AU494" s="267" t="s">
        <v>82</v>
      </c>
      <c r="AV494" s="14" t="s">
        <v>153</v>
      </c>
      <c r="AW494" s="14" t="s">
        <v>30</v>
      </c>
      <c r="AX494" s="14" t="s">
        <v>80</v>
      </c>
      <c r="AY494" s="267" t="s">
        <v>145</v>
      </c>
    </row>
    <row r="495" s="12" customFormat="1" ht="25.92" customHeight="1">
      <c r="A495" s="12"/>
      <c r="B495" s="210"/>
      <c r="C495" s="211"/>
      <c r="D495" s="212" t="s">
        <v>72</v>
      </c>
      <c r="E495" s="213" t="s">
        <v>567</v>
      </c>
      <c r="F495" s="213" t="s">
        <v>568</v>
      </c>
      <c r="G495" s="211"/>
      <c r="H495" s="211"/>
      <c r="I495" s="214"/>
      <c r="J495" s="215">
        <f>BK495</f>
        <v>0</v>
      </c>
      <c r="K495" s="211"/>
      <c r="L495" s="216"/>
      <c r="M495" s="217"/>
      <c r="N495" s="218"/>
      <c r="O495" s="218"/>
      <c r="P495" s="219">
        <f>SUM(P496:P505)</f>
        <v>0</v>
      </c>
      <c r="Q495" s="218"/>
      <c r="R495" s="219">
        <f>SUM(R496:R505)</f>
        <v>0</v>
      </c>
      <c r="S495" s="218"/>
      <c r="T495" s="220">
        <f>SUM(T496:T505)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21" t="s">
        <v>153</v>
      </c>
      <c r="AT495" s="222" t="s">
        <v>72</v>
      </c>
      <c r="AU495" s="222" t="s">
        <v>73</v>
      </c>
      <c r="AY495" s="221" t="s">
        <v>145</v>
      </c>
      <c r="BK495" s="223">
        <f>SUM(BK496:BK505)</f>
        <v>0</v>
      </c>
    </row>
    <row r="496" s="2" customFormat="1" ht="16.5" customHeight="1">
      <c r="A496" s="38"/>
      <c r="B496" s="39"/>
      <c r="C496" s="226" t="s">
        <v>569</v>
      </c>
      <c r="D496" s="226" t="s">
        <v>148</v>
      </c>
      <c r="E496" s="227" t="s">
        <v>876</v>
      </c>
      <c r="F496" s="228" t="s">
        <v>877</v>
      </c>
      <c r="G496" s="229" t="s">
        <v>185</v>
      </c>
      <c r="H496" s="230">
        <v>6.25</v>
      </c>
      <c r="I496" s="231"/>
      <c r="J496" s="232">
        <f>ROUND(I496*H496,2)</f>
        <v>0</v>
      </c>
      <c r="K496" s="228" t="s">
        <v>1</v>
      </c>
      <c r="L496" s="44"/>
      <c r="M496" s="233" t="s">
        <v>1</v>
      </c>
      <c r="N496" s="234" t="s">
        <v>38</v>
      </c>
      <c r="O496" s="91"/>
      <c r="P496" s="235">
        <f>O496*H496</f>
        <v>0</v>
      </c>
      <c r="Q496" s="235">
        <v>0</v>
      </c>
      <c r="R496" s="235">
        <f>Q496*H496</f>
        <v>0</v>
      </c>
      <c r="S496" s="235">
        <v>0</v>
      </c>
      <c r="T496" s="23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7" t="s">
        <v>573</v>
      </c>
      <c r="AT496" s="237" t="s">
        <v>148</v>
      </c>
      <c r="AU496" s="237" t="s">
        <v>80</v>
      </c>
      <c r="AY496" s="17" t="s">
        <v>145</v>
      </c>
      <c r="BE496" s="238">
        <f>IF(N496="základní",J496,0)</f>
        <v>0</v>
      </c>
      <c r="BF496" s="238">
        <f>IF(N496="snížená",J496,0)</f>
        <v>0</v>
      </c>
      <c r="BG496" s="238">
        <f>IF(N496="zákl. přenesená",J496,0)</f>
        <v>0</v>
      </c>
      <c r="BH496" s="238">
        <f>IF(N496="sníž. přenesená",J496,0)</f>
        <v>0</v>
      </c>
      <c r="BI496" s="238">
        <f>IF(N496="nulová",J496,0)</f>
        <v>0</v>
      </c>
      <c r="BJ496" s="17" t="s">
        <v>80</v>
      </c>
      <c r="BK496" s="238">
        <f>ROUND(I496*H496,2)</f>
        <v>0</v>
      </c>
      <c r="BL496" s="17" t="s">
        <v>573</v>
      </c>
      <c r="BM496" s="237" t="s">
        <v>878</v>
      </c>
    </row>
    <row r="497" s="2" customFormat="1">
      <c r="A497" s="38"/>
      <c r="B497" s="39"/>
      <c r="C497" s="40"/>
      <c r="D497" s="239" t="s">
        <v>155</v>
      </c>
      <c r="E497" s="40"/>
      <c r="F497" s="240" t="s">
        <v>877</v>
      </c>
      <c r="G497" s="40"/>
      <c r="H497" s="40"/>
      <c r="I497" s="241"/>
      <c r="J497" s="40"/>
      <c r="K497" s="40"/>
      <c r="L497" s="44"/>
      <c r="M497" s="242"/>
      <c r="N497" s="243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155</v>
      </c>
      <c r="AU497" s="17" t="s">
        <v>80</v>
      </c>
    </row>
    <row r="498" s="15" customFormat="1">
      <c r="A498" s="15"/>
      <c r="B498" s="268"/>
      <c r="C498" s="269"/>
      <c r="D498" s="239" t="s">
        <v>159</v>
      </c>
      <c r="E498" s="270" t="s">
        <v>1</v>
      </c>
      <c r="F498" s="271" t="s">
        <v>759</v>
      </c>
      <c r="G498" s="269"/>
      <c r="H498" s="270" t="s">
        <v>1</v>
      </c>
      <c r="I498" s="272"/>
      <c r="J498" s="269"/>
      <c r="K498" s="269"/>
      <c r="L498" s="273"/>
      <c r="M498" s="274"/>
      <c r="N498" s="275"/>
      <c r="O498" s="275"/>
      <c r="P498" s="275"/>
      <c r="Q498" s="275"/>
      <c r="R498" s="275"/>
      <c r="S498" s="275"/>
      <c r="T498" s="27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7" t="s">
        <v>159</v>
      </c>
      <c r="AU498" s="277" t="s">
        <v>80</v>
      </c>
      <c r="AV498" s="15" t="s">
        <v>80</v>
      </c>
      <c r="AW498" s="15" t="s">
        <v>30</v>
      </c>
      <c r="AX498" s="15" t="s">
        <v>73</v>
      </c>
      <c r="AY498" s="277" t="s">
        <v>145</v>
      </c>
    </row>
    <row r="499" s="13" customFormat="1">
      <c r="A499" s="13"/>
      <c r="B499" s="246"/>
      <c r="C499" s="247"/>
      <c r="D499" s="239" t="s">
        <v>159</v>
      </c>
      <c r="E499" s="248" t="s">
        <v>1</v>
      </c>
      <c r="F499" s="249" t="s">
        <v>879</v>
      </c>
      <c r="G499" s="247"/>
      <c r="H499" s="250">
        <v>6.25</v>
      </c>
      <c r="I499" s="251"/>
      <c r="J499" s="247"/>
      <c r="K499" s="247"/>
      <c r="L499" s="252"/>
      <c r="M499" s="253"/>
      <c r="N499" s="254"/>
      <c r="O499" s="254"/>
      <c r="P499" s="254"/>
      <c r="Q499" s="254"/>
      <c r="R499" s="254"/>
      <c r="S499" s="254"/>
      <c r="T499" s="25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6" t="s">
        <v>159</v>
      </c>
      <c r="AU499" s="256" t="s">
        <v>80</v>
      </c>
      <c r="AV499" s="13" t="s">
        <v>82</v>
      </c>
      <c r="AW499" s="13" t="s">
        <v>30</v>
      </c>
      <c r="AX499" s="13" t="s">
        <v>80</v>
      </c>
      <c r="AY499" s="256" t="s">
        <v>145</v>
      </c>
    </row>
    <row r="500" s="2" customFormat="1" ht="16.5" customHeight="1">
      <c r="A500" s="38"/>
      <c r="B500" s="39"/>
      <c r="C500" s="226" t="s">
        <v>575</v>
      </c>
      <c r="D500" s="226" t="s">
        <v>148</v>
      </c>
      <c r="E500" s="227" t="s">
        <v>570</v>
      </c>
      <c r="F500" s="228" t="s">
        <v>571</v>
      </c>
      <c r="G500" s="229" t="s">
        <v>572</v>
      </c>
      <c r="H500" s="230">
        <v>1</v>
      </c>
      <c r="I500" s="231"/>
      <c r="J500" s="232">
        <f>ROUND(I500*H500,2)</f>
        <v>0</v>
      </c>
      <c r="K500" s="228" t="s">
        <v>1</v>
      </c>
      <c r="L500" s="44"/>
      <c r="M500" s="233" t="s">
        <v>1</v>
      </c>
      <c r="N500" s="234" t="s">
        <v>38</v>
      </c>
      <c r="O500" s="91"/>
      <c r="P500" s="235">
        <f>O500*H500</f>
        <v>0</v>
      </c>
      <c r="Q500" s="235">
        <v>0</v>
      </c>
      <c r="R500" s="235">
        <f>Q500*H500</f>
        <v>0</v>
      </c>
      <c r="S500" s="235">
        <v>0</v>
      </c>
      <c r="T500" s="23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7" t="s">
        <v>573</v>
      </c>
      <c r="AT500" s="237" t="s">
        <v>148</v>
      </c>
      <c r="AU500" s="237" t="s">
        <v>80</v>
      </c>
      <c r="AY500" s="17" t="s">
        <v>145</v>
      </c>
      <c r="BE500" s="238">
        <f>IF(N500="základní",J500,0)</f>
        <v>0</v>
      </c>
      <c r="BF500" s="238">
        <f>IF(N500="snížená",J500,0)</f>
        <v>0</v>
      </c>
      <c r="BG500" s="238">
        <f>IF(N500="zákl. přenesená",J500,0)</f>
        <v>0</v>
      </c>
      <c r="BH500" s="238">
        <f>IF(N500="sníž. přenesená",J500,0)</f>
        <v>0</v>
      </c>
      <c r="BI500" s="238">
        <f>IF(N500="nulová",J500,0)</f>
        <v>0</v>
      </c>
      <c r="BJ500" s="17" t="s">
        <v>80</v>
      </c>
      <c r="BK500" s="238">
        <f>ROUND(I500*H500,2)</f>
        <v>0</v>
      </c>
      <c r="BL500" s="17" t="s">
        <v>573</v>
      </c>
      <c r="BM500" s="237" t="s">
        <v>880</v>
      </c>
    </row>
    <row r="501" s="2" customFormat="1">
      <c r="A501" s="38"/>
      <c r="B501" s="39"/>
      <c r="C501" s="40"/>
      <c r="D501" s="239" t="s">
        <v>155</v>
      </c>
      <c r="E501" s="40"/>
      <c r="F501" s="240" t="s">
        <v>571</v>
      </c>
      <c r="G501" s="40"/>
      <c r="H501" s="40"/>
      <c r="I501" s="241"/>
      <c r="J501" s="40"/>
      <c r="K501" s="40"/>
      <c r="L501" s="44"/>
      <c r="M501" s="242"/>
      <c r="N501" s="243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155</v>
      </c>
      <c r="AU501" s="17" t="s">
        <v>80</v>
      </c>
    </row>
    <row r="502" s="2" customFormat="1" ht="16.5" customHeight="1">
      <c r="A502" s="38"/>
      <c r="B502" s="39"/>
      <c r="C502" s="226" t="s">
        <v>587</v>
      </c>
      <c r="D502" s="226" t="s">
        <v>148</v>
      </c>
      <c r="E502" s="227" t="s">
        <v>576</v>
      </c>
      <c r="F502" s="228" t="s">
        <v>577</v>
      </c>
      <c r="G502" s="229" t="s">
        <v>572</v>
      </c>
      <c r="H502" s="230">
        <v>1</v>
      </c>
      <c r="I502" s="231"/>
      <c r="J502" s="232">
        <f>ROUND(I502*H502,2)</f>
        <v>0</v>
      </c>
      <c r="K502" s="228" t="s">
        <v>1</v>
      </c>
      <c r="L502" s="44"/>
      <c r="M502" s="233" t="s">
        <v>1</v>
      </c>
      <c r="N502" s="234" t="s">
        <v>38</v>
      </c>
      <c r="O502" s="91"/>
      <c r="P502" s="235">
        <f>O502*H502</f>
        <v>0</v>
      </c>
      <c r="Q502" s="235">
        <v>0</v>
      </c>
      <c r="R502" s="235">
        <f>Q502*H502</f>
        <v>0</v>
      </c>
      <c r="S502" s="235">
        <v>0</v>
      </c>
      <c r="T502" s="23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7" t="s">
        <v>573</v>
      </c>
      <c r="AT502" s="237" t="s">
        <v>148</v>
      </c>
      <c r="AU502" s="237" t="s">
        <v>80</v>
      </c>
      <c r="AY502" s="17" t="s">
        <v>145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7" t="s">
        <v>80</v>
      </c>
      <c r="BK502" s="238">
        <f>ROUND(I502*H502,2)</f>
        <v>0</v>
      </c>
      <c r="BL502" s="17" t="s">
        <v>573</v>
      </c>
      <c r="BM502" s="237" t="s">
        <v>881</v>
      </c>
    </row>
    <row r="503" s="2" customFormat="1">
      <c r="A503" s="38"/>
      <c r="B503" s="39"/>
      <c r="C503" s="40"/>
      <c r="D503" s="239" t="s">
        <v>155</v>
      </c>
      <c r="E503" s="40"/>
      <c r="F503" s="240" t="s">
        <v>577</v>
      </c>
      <c r="G503" s="40"/>
      <c r="H503" s="40"/>
      <c r="I503" s="241"/>
      <c r="J503" s="40"/>
      <c r="K503" s="40"/>
      <c r="L503" s="44"/>
      <c r="M503" s="242"/>
      <c r="N503" s="243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155</v>
      </c>
      <c r="AU503" s="17" t="s">
        <v>80</v>
      </c>
    </row>
    <row r="504" s="2" customFormat="1" ht="16.5" customHeight="1">
      <c r="A504" s="38"/>
      <c r="B504" s="39"/>
      <c r="C504" s="226" t="s">
        <v>599</v>
      </c>
      <c r="D504" s="226" t="s">
        <v>148</v>
      </c>
      <c r="E504" s="227" t="s">
        <v>580</v>
      </c>
      <c r="F504" s="228" t="s">
        <v>581</v>
      </c>
      <c r="G504" s="229" t="s">
        <v>572</v>
      </c>
      <c r="H504" s="230">
        <v>1</v>
      </c>
      <c r="I504" s="231"/>
      <c r="J504" s="232">
        <f>ROUND(I504*H504,2)</f>
        <v>0</v>
      </c>
      <c r="K504" s="228" t="s">
        <v>1</v>
      </c>
      <c r="L504" s="44"/>
      <c r="M504" s="233" t="s">
        <v>1</v>
      </c>
      <c r="N504" s="234" t="s">
        <v>38</v>
      </c>
      <c r="O504" s="91"/>
      <c r="P504" s="235">
        <f>O504*H504</f>
        <v>0</v>
      </c>
      <c r="Q504" s="235">
        <v>0</v>
      </c>
      <c r="R504" s="235">
        <f>Q504*H504</f>
        <v>0</v>
      </c>
      <c r="S504" s="235">
        <v>0</v>
      </c>
      <c r="T504" s="23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7" t="s">
        <v>573</v>
      </c>
      <c r="AT504" s="237" t="s">
        <v>148</v>
      </c>
      <c r="AU504" s="237" t="s">
        <v>80</v>
      </c>
      <c r="AY504" s="17" t="s">
        <v>145</v>
      </c>
      <c r="BE504" s="238">
        <f>IF(N504="základní",J504,0)</f>
        <v>0</v>
      </c>
      <c r="BF504" s="238">
        <f>IF(N504="snížená",J504,0)</f>
        <v>0</v>
      </c>
      <c r="BG504" s="238">
        <f>IF(N504="zákl. přenesená",J504,0)</f>
        <v>0</v>
      </c>
      <c r="BH504" s="238">
        <f>IF(N504="sníž. přenesená",J504,0)</f>
        <v>0</v>
      </c>
      <c r="BI504" s="238">
        <f>IF(N504="nulová",J504,0)</f>
        <v>0</v>
      </c>
      <c r="BJ504" s="17" t="s">
        <v>80</v>
      </c>
      <c r="BK504" s="238">
        <f>ROUND(I504*H504,2)</f>
        <v>0</v>
      </c>
      <c r="BL504" s="17" t="s">
        <v>573</v>
      </c>
      <c r="BM504" s="237" t="s">
        <v>882</v>
      </c>
    </row>
    <row r="505" s="2" customFormat="1">
      <c r="A505" s="38"/>
      <c r="B505" s="39"/>
      <c r="C505" s="40"/>
      <c r="D505" s="239" t="s">
        <v>155</v>
      </c>
      <c r="E505" s="40"/>
      <c r="F505" s="240" t="s">
        <v>581</v>
      </c>
      <c r="G505" s="40"/>
      <c r="H505" s="40"/>
      <c r="I505" s="241"/>
      <c r="J505" s="40"/>
      <c r="K505" s="40"/>
      <c r="L505" s="44"/>
      <c r="M505" s="242"/>
      <c r="N505" s="243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155</v>
      </c>
      <c r="AU505" s="17" t="s">
        <v>80</v>
      </c>
    </row>
    <row r="506" s="12" customFormat="1" ht="25.92" customHeight="1">
      <c r="A506" s="12"/>
      <c r="B506" s="210"/>
      <c r="C506" s="211"/>
      <c r="D506" s="212" t="s">
        <v>72</v>
      </c>
      <c r="E506" s="213" t="s">
        <v>585</v>
      </c>
      <c r="F506" s="213" t="s">
        <v>586</v>
      </c>
      <c r="G506" s="211"/>
      <c r="H506" s="211"/>
      <c r="I506" s="214"/>
      <c r="J506" s="215">
        <f>BK506</f>
        <v>0</v>
      </c>
      <c r="K506" s="211"/>
      <c r="L506" s="216"/>
      <c r="M506" s="217"/>
      <c r="N506" s="218"/>
      <c r="O506" s="218"/>
      <c r="P506" s="219">
        <f>P507+SUM(P508:P510)</f>
        <v>0</v>
      </c>
      <c r="Q506" s="218"/>
      <c r="R506" s="219">
        <f>R507+SUM(R508:R510)</f>
        <v>0</v>
      </c>
      <c r="S506" s="218"/>
      <c r="T506" s="220">
        <f>T507+SUM(T508:T510)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21" t="s">
        <v>481</v>
      </c>
      <c r="AT506" s="222" t="s">
        <v>72</v>
      </c>
      <c r="AU506" s="222" t="s">
        <v>73</v>
      </c>
      <c r="AY506" s="221" t="s">
        <v>145</v>
      </c>
      <c r="BK506" s="223">
        <f>BK507+SUM(BK508:BK510)</f>
        <v>0</v>
      </c>
    </row>
    <row r="507" s="2" customFormat="1" ht="16.5" customHeight="1">
      <c r="A507" s="38"/>
      <c r="B507" s="39"/>
      <c r="C507" s="226" t="s">
        <v>594</v>
      </c>
      <c r="D507" s="226" t="s">
        <v>148</v>
      </c>
      <c r="E507" s="227" t="s">
        <v>588</v>
      </c>
      <c r="F507" s="228" t="s">
        <v>589</v>
      </c>
      <c r="G507" s="229" t="s">
        <v>590</v>
      </c>
      <c r="H507" s="289"/>
      <c r="I507" s="231"/>
      <c r="J507" s="232">
        <f>ROUND(I507*H507,2)</f>
        <v>0</v>
      </c>
      <c r="K507" s="228" t="s">
        <v>152</v>
      </c>
      <c r="L507" s="44"/>
      <c r="M507" s="233" t="s">
        <v>1</v>
      </c>
      <c r="N507" s="234" t="s">
        <v>38</v>
      </c>
      <c r="O507" s="91"/>
      <c r="P507" s="235">
        <f>O507*H507</f>
        <v>0</v>
      </c>
      <c r="Q507" s="235">
        <v>0</v>
      </c>
      <c r="R507" s="235">
        <f>Q507*H507</f>
        <v>0</v>
      </c>
      <c r="S507" s="235">
        <v>0</v>
      </c>
      <c r="T507" s="23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7" t="s">
        <v>591</v>
      </c>
      <c r="AT507" s="237" t="s">
        <v>148</v>
      </c>
      <c r="AU507" s="237" t="s">
        <v>80</v>
      </c>
      <c r="AY507" s="17" t="s">
        <v>145</v>
      </c>
      <c r="BE507" s="238">
        <f>IF(N507="základní",J507,0)</f>
        <v>0</v>
      </c>
      <c r="BF507" s="238">
        <f>IF(N507="snížená",J507,0)</f>
        <v>0</v>
      </c>
      <c r="BG507" s="238">
        <f>IF(N507="zákl. přenesená",J507,0)</f>
        <v>0</v>
      </c>
      <c r="BH507" s="238">
        <f>IF(N507="sníž. přenesená",J507,0)</f>
        <v>0</v>
      </c>
      <c r="BI507" s="238">
        <f>IF(N507="nulová",J507,0)</f>
        <v>0</v>
      </c>
      <c r="BJ507" s="17" t="s">
        <v>80</v>
      </c>
      <c r="BK507" s="238">
        <f>ROUND(I507*H507,2)</f>
        <v>0</v>
      </c>
      <c r="BL507" s="17" t="s">
        <v>591</v>
      </c>
      <c r="BM507" s="237" t="s">
        <v>883</v>
      </c>
    </row>
    <row r="508" s="2" customFormat="1">
      <c r="A508" s="38"/>
      <c r="B508" s="39"/>
      <c r="C508" s="40"/>
      <c r="D508" s="239" t="s">
        <v>155</v>
      </c>
      <c r="E508" s="40"/>
      <c r="F508" s="240" t="s">
        <v>589</v>
      </c>
      <c r="G508" s="40"/>
      <c r="H508" s="40"/>
      <c r="I508" s="241"/>
      <c r="J508" s="40"/>
      <c r="K508" s="40"/>
      <c r="L508" s="44"/>
      <c r="M508" s="242"/>
      <c r="N508" s="243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155</v>
      </c>
      <c r="AU508" s="17" t="s">
        <v>80</v>
      </c>
    </row>
    <row r="509" s="2" customFormat="1">
      <c r="A509" s="38"/>
      <c r="B509" s="39"/>
      <c r="C509" s="40"/>
      <c r="D509" s="244" t="s">
        <v>157</v>
      </c>
      <c r="E509" s="40"/>
      <c r="F509" s="245" t="s">
        <v>593</v>
      </c>
      <c r="G509" s="40"/>
      <c r="H509" s="40"/>
      <c r="I509" s="241"/>
      <c r="J509" s="40"/>
      <c r="K509" s="40"/>
      <c r="L509" s="44"/>
      <c r="M509" s="242"/>
      <c r="N509" s="243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157</v>
      </c>
      <c r="AU509" s="17" t="s">
        <v>80</v>
      </c>
    </row>
    <row r="510" s="12" customFormat="1" ht="22.8" customHeight="1">
      <c r="A510" s="12"/>
      <c r="B510" s="210"/>
      <c r="C510" s="211"/>
      <c r="D510" s="212" t="s">
        <v>72</v>
      </c>
      <c r="E510" s="224" t="s">
        <v>604</v>
      </c>
      <c r="F510" s="224" t="s">
        <v>589</v>
      </c>
      <c r="G510" s="211"/>
      <c r="H510" s="211"/>
      <c r="I510" s="214"/>
      <c r="J510" s="225">
        <f>BK510</f>
        <v>0</v>
      </c>
      <c r="K510" s="211"/>
      <c r="L510" s="216"/>
      <c r="M510" s="217"/>
      <c r="N510" s="218"/>
      <c r="O510" s="218"/>
      <c r="P510" s="219">
        <f>SUM(P511:P514)</f>
        <v>0</v>
      </c>
      <c r="Q510" s="218"/>
      <c r="R510" s="219">
        <f>SUM(R511:R514)</f>
        <v>0</v>
      </c>
      <c r="S510" s="218"/>
      <c r="T510" s="220">
        <f>SUM(T511:T514)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21" t="s">
        <v>481</v>
      </c>
      <c r="AT510" s="222" t="s">
        <v>72</v>
      </c>
      <c r="AU510" s="222" t="s">
        <v>80</v>
      </c>
      <c r="AY510" s="221" t="s">
        <v>145</v>
      </c>
      <c r="BK510" s="223">
        <f>SUM(BK511:BK514)</f>
        <v>0</v>
      </c>
    </row>
    <row r="511" s="2" customFormat="1" ht="16.5" customHeight="1">
      <c r="A511" s="38"/>
      <c r="B511" s="39"/>
      <c r="C511" s="226" t="s">
        <v>223</v>
      </c>
      <c r="D511" s="226" t="s">
        <v>148</v>
      </c>
      <c r="E511" s="227" t="s">
        <v>612</v>
      </c>
      <c r="F511" s="228" t="s">
        <v>613</v>
      </c>
      <c r="G511" s="229" t="s">
        <v>614</v>
      </c>
      <c r="H511" s="230">
        <v>1</v>
      </c>
      <c r="I511" s="231"/>
      <c r="J511" s="232">
        <f>ROUND(I511*H511,2)</f>
        <v>0</v>
      </c>
      <c r="K511" s="228" t="s">
        <v>152</v>
      </c>
      <c r="L511" s="44"/>
      <c r="M511" s="233" t="s">
        <v>1</v>
      </c>
      <c r="N511" s="234" t="s">
        <v>38</v>
      </c>
      <c r="O511" s="91"/>
      <c r="P511" s="235">
        <f>O511*H511</f>
        <v>0</v>
      </c>
      <c r="Q511" s="235">
        <v>0</v>
      </c>
      <c r="R511" s="235">
        <f>Q511*H511</f>
        <v>0</v>
      </c>
      <c r="S511" s="235">
        <v>0</v>
      </c>
      <c r="T511" s="23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37" t="s">
        <v>591</v>
      </c>
      <c r="AT511" s="237" t="s">
        <v>148</v>
      </c>
      <c r="AU511" s="237" t="s">
        <v>82</v>
      </c>
      <c r="AY511" s="17" t="s">
        <v>145</v>
      </c>
      <c r="BE511" s="238">
        <f>IF(N511="základní",J511,0)</f>
        <v>0</v>
      </c>
      <c r="BF511" s="238">
        <f>IF(N511="snížená",J511,0)</f>
        <v>0</v>
      </c>
      <c r="BG511" s="238">
        <f>IF(N511="zákl. přenesená",J511,0)</f>
        <v>0</v>
      </c>
      <c r="BH511" s="238">
        <f>IF(N511="sníž. přenesená",J511,0)</f>
        <v>0</v>
      </c>
      <c r="BI511" s="238">
        <f>IF(N511="nulová",J511,0)</f>
        <v>0</v>
      </c>
      <c r="BJ511" s="17" t="s">
        <v>80</v>
      </c>
      <c r="BK511" s="238">
        <f>ROUND(I511*H511,2)</f>
        <v>0</v>
      </c>
      <c r="BL511" s="17" t="s">
        <v>591</v>
      </c>
      <c r="BM511" s="237" t="s">
        <v>884</v>
      </c>
    </row>
    <row r="512" s="2" customFormat="1">
      <c r="A512" s="38"/>
      <c r="B512" s="39"/>
      <c r="C512" s="40"/>
      <c r="D512" s="239" t="s">
        <v>155</v>
      </c>
      <c r="E512" s="40"/>
      <c r="F512" s="240" t="s">
        <v>613</v>
      </c>
      <c r="G512" s="40"/>
      <c r="H512" s="40"/>
      <c r="I512" s="241"/>
      <c r="J512" s="40"/>
      <c r="K512" s="40"/>
      <c r="L512" s="44"/>
      <c r="M512" s="242"/>
      <c r="N512" s="243"/>
      <c r="O512" s="91"/>
      <c r="P512" s="91"/>
      <c r="Q512" s="91"/>
      <c r="R512" s="91"/>
      <c r="S512" s="91"/>
      <c r="T512" s="92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155</v>
      </c>
      <c r="AU512" s="17" t="s">
        <v>82</v>
      </c>
    </row>
    <row r="513" s="2" customFormat="1">
      <c r="A513" s="38"/>
      <c r="B513" s="39"/>
      <c r="C513" s="40"/>
      <c r="D513" s="244" t="s">
        <v>157</v>
      </c>
      <c r="E513" s="40"/>
      <c r="F513" s="245" t="s">
        <v>616</v>
      </c>
      <c r="G513" s="40"/>
      <c r="H513" s="40"/>
      <c r="I513" s="241"/>
      <c r="J513" s="40"/>
      <c r="K513" s="40"/>
      <c r="L513" s="44"/>
      <c r="M513" s="242"/>
      <c r="N513" s="243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157</v>
      </c>
      <c r="AU513" s="17" t="s">
        <v>82</v>
      </c>
    </row>
    <row r="514" s="2" customFormat="1">
      <c r="A514" s="38"/>
      <c r="B514" s="39"/>
      <c r="C514" s="40"/>
      <c r="D514" s="239" t="s">
        <v>583</v>
      </c>
      <c r="E514" s="40"/>
      <c r="F514" s="288" t="s">
        <v>617</v>
      </c>
      <c r="G514" s="40"/>
      <c r="H514" s="40"/>
      <c r="I514" s="241"/>
      <c r="J514" s="40"/>
      <c r="K514" s="40"/>
      <c r="L514" s="44"/>
      <c r="M514" s="290"/>
      <c r="N514" s="291"/>
      <c r="O514" s="292"/>
      <c r="P514" s="292"/>
      <c r="Q514" s="292"/>
      <c r="R514" s="292"/>
      <c r="S514" s="292"/>
      <c r="T514" s="293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583</v>
      </c>
      <c r="AU514" s="17" t="s">
        <v>82</v>
      </c>
    </row>
    <row r="515" s="2" customFormat="1" ht="6.96" customHeight="1">
      <c r="A515" s="38"/>
      <c r="B515" s="66"/>
      <c r="C515" s="67"/>
      <c r="D515" s="67"/>
      <c r="E515" s="67"/>
      <c r="F515" s="67"/>
      <c r="G515" s="67"/>
      <c r="H515" s="67"/>
      <c r="I515" s="67"/>
      <c r="J515" s="67"/>
      <c r="K515" s="67"/>
      <c r="L515" s="44"/>
      <c r="M515" s="38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</row>
  </sheetData>
  <sheetProtection sheet="1" autoFilter="0" formatColumns="0" formatRows="0" objects="1" scenarios="1" spinCount="100000" saltValue="eRr9dKLpCKNPDiuNsD5xyE8zW6I1aDG3C7jlpxP3M+3az+t3OjVE0E6Y3iF6OUOH1IwwD9ti9yHtH01QXf9yUA==" hashValue="PqQ9ZhqraYDpVLL1Oc2Ebun8Jcmjgk7aw3NoaCusuf1W84IzXFDVuASZRFZdTHETUZcslYQmO948P7M/xgI3HA==" algorithmName="SHA-512" password="CC35"/>
  <autoFilter ref="C136:K5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hyperlinks>
    <hyperlink ref="F142" r:id="rId1" display="https://podminky.urs.cz/item/CS_URS_2022_01/111211101"/>
    <hyperlink ref="F150" r:id="rId2" display="https://podminky.urs.cz/item/CS_URS_2022_01/162301501"/>
    <hyperlink ref="F158" r:id="rId3" display="https://podminky.urs.cz/item/CS_URS_2022_01/119003223"/>
    <hyperlink ref="F163" r:id="rId4" display="https://podminky.urs.cz/item/CS_URS_2022_01/119003224"/>
    <hyperlink ref="F168" r:id="rId5" display="https://podminky.urs.cz/item/CS_URS_2022_01/162751117"/>
    <hyperlink ref="F183" r:id="rId6" display="https://podminky.urs.cz/item/CS_URS_2022_01/167151111"/>
    <hyperlink ref="F198" r:id="rId7" display="https://podminky.urs.cz/item/CS_URS_2022_01/174111101"/>
    <hyperlink ref="F230" r:id="rId8" display="https://podminky.urs.cz/item/CS_URS_2022_01/962032314"/>
    <hyperlink ref="F235" r:id="rId9" display="https://podminky.urs.cz/item/CS_URS_2022_01/962032631"/>
    <hyperlink ref="F240" r:id="rId10" display="https://podminky.urs.cz/item/CS_URS_2022_01/963012510"/>
    <hyperlink ref="F246" r:id="rId11" display="https://podminky.urs.cz/item/CS_URS_2022_01/965041341"/>
    <hyperlink ref="F252" r:id="rId12" display="https://podminky.urs.cz/item/CS_URS_2022_01/968062245"/>
    <hyperlink ref="F259" r:id="rId13" display="https://podminky.urs.cz/item/CS_URS_2022_01/968062246"/>
    <hyperlink ref="F265" r:id="rId14" display="https://podminky.urs.cz/item/CS_URS_2022_01/968072455"/>
    <hyperlink ref="F272" r:id="rId15" display="https://podminky.urs.cz/item/CS_URS_2022_01/962081131"/>
    <hyperlink ref="F276" r:id="rId16" display="https://podminky.urs.cz/item/CS_URS_2022_01/962022491"/>
    <hyperlink ref="F286" r:id="rId17" display="https://podminky.urs.cz/item/CS_URS_2022_01/963022819"/>
    <hyperlink ref="F290" r:id="rId18" display="https://podminky.urs.cz/item/CS_URS_2022_01/963042819"/>
    <hyperlink ref="F295" r:id="rId19" display="https://podminky.urs.cz/item/CS_URS_2022_01/981011414"/>
    <hyperlink ref="F310" r:id="rId20" display="https://podminky.urs.cz/item/CS_URS_2022_01/997006002"/>
    <hyperlink ref="F313" r:id="rId21" display="https://podminky.urs.cz/item/CS_URS_2022_01/997006004"/>
    <hyperlink ref="F317" r:id="rId22" display="https://podminky.urs.cz/item/CS_URS_2022_01/997002511"/>
    <hyperlink ref="F320" r:id="rId23" display="https://podminky.urs.cz/item/CS_URS_2022_01/997002611"/>
    <hyperlink ref="F323" r:id="rId24" display="https://podminky.urs.cz/item/CS_URS_2022_01/997006519"/>
    <hyperlink ref="F331" r:id="rId25" display="https://podminky.urs.cz/item/CS_URS_2022_01/997013603"/>
    <hyperlink ref="F335" r:id="rId26" display="https://podminky.urs.cz/item/CS_URS_2022_01/997013635"/>
    <hyperlink ref="F340" r:id="rId27" display="https://podminky.urs.cz/item/CS_URS_2022_01/997013804"/>
    <hyperlink ref="F344" r:id="rId28" display="https://podminky.urs.cz/item/CS_URS_2022_01/997013811"/>
    <hyperlink ref="F348" r:id="rId29" display="https://podminky.urs.cz/item/CS_URS_2022_01/997013821"/>
    <hyperlink ref="F355" r:id="rId30" display="https://podminky.urs.cz/item/CS_URS_2022_01/725110811"/>
    <hyperlink ref="F359" r:id="rId31" display="https://podminky.urs.cz/item/CS_URS_2022_01/741211823"/>
    <hyperlink ref="F363" r:id="rId32" display="https://podminky.urs.cz/item/CS_URS_2022_01/741213843"/>
    <hyperlink ref="F367" r:id="rId33" display="https://podminky.urs.cz/item/CS_URS_2022_01/741371871"/>
    <hyperlink ref="F371" r:id="rId34" display="https://podminky.urs.cz/item/CS_URS_2022_01/741421811"/>
    <hyperlink ref="F375" r:id="rId35" display="https://podminky.urs.cz/item/CS_URS_2022_01/741421831"/>
    <hyperlink ref="F379" r:id="rId36" display="https://podminky.urs.cz/item/CS_URS_2022_01/741421843"/>
    <hyperlink ref="F384" r:id="rId37" display="https://podminky.urs.cz/item/CS_URS_2022_01/741421851"/>
    <hyperlink ref="F388" r:id="rId38" display="https://podminky.urs.cz/item/CS_URS_2022_01/741421863"/>
    <hyperlink ref="F392" r:id="rId39" display="https://podminky.urs.cz/item/CS_URS_2022_01/741421873"/>
    <hyperlink ref="F397" r:id="rId40" display="https://podminky.urs.cz/item/CS_URS_2022_01/762331812"/>
    <hyperlink ref="F407" r:id="rId41" display="https://podminky.urs.cz/item/CS_URS_2022_01/762341811"/>
    <hyperlink ref="F411" r:id="rId42" display="https://podminky.urs.cz/item/CS_URS_2022_01/762811811"/>
    <hyperlink ref="F417" r:id="rId43" display="https://podminky.urs.cz/item/CS_URS_2022_01/762841812"/>
    <hyperlink ref="F424" r:id="rId44" display="https://podminky.urs.cz/item/CS_URS_2022_01/764001821"/>
    <hyperlink ref="F432" r:id="rId45" display="https://podminky.urs.cz/item/CS_URS_2022_01/764002801"/>
    <hyperlink ref="F436" r:id="rId46" display="https://podminky.urs.cz/item/CS_URS_2022_01/764002841"/>
    <hyperlink ref="F440" r:id="rId47" display="https://podminky.urs.cz/item/CS_URS_2022_01/764002851"/>
    <hyperlink ref="F450" r:id="rId48" display="https://podminky.urs.cz/item/CS_URS_2022_01/764002881"/>
    <hyperlink ref="F456" r:id="rId49" display="https://podminky.urs.cz/item/CS_URS_2022_01/764004801"/>
    <hyperlink ref="F460" r:id="rId50" display="https://podminky.urs.cz/item/CS_URS_2022_01/764004861"/>
    <hyperlink ref="F465" r:id="rId51" display="https://podminky.urs.cz/item/CS_URS_2022_01/765131803"/>
    <hyperlink ref="F469" r:id="rId52" display="https://podminky.urs.cz/item/CS_URS_2022_01/765131823"/>
    <hyperlink ref="F477" r:id="rId53" display="https://podminky.urs.cz/item/CS_URS_2022_01/766411821"/>
    <hyperlink ref="F483" r:id="rId54" display="https://podminky.urs.cz/item/CS_URS_2022_01/776201812"/>
    <hyperlink ref="F488" r:id="rId55" display="https://podminky.urs.cz/item/CS_URS_2022_01/787600802"/>
    <hyperlink ref="F509" r:id="rId56" display="https://podminky.urs.cz/item/CS_URS_2022_01/030001000"/>
    <hyperlink ref="F513" r:id="rId57" display="https://podminky.urs.cz/item/CS_URS_2022_01/03510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Hradecko demolice</v>
      </c>
      <c r="F7" s="150"/>
      <c r="G7" s="150"/>
      <c r="H7" s="150"/>
      <c r="L7" s="20"/>
    </row>
    <row r="8" s="1" customFormat="1" ht="12" customHeight="1">
      <c r="B8" s="20"/>
      <c r="D8" s="150" t="s">
        <v>101</v>
      </c>
      <c r="L8" s="20"/>
    </row>
    <row r="9" s="2" customFormat="1" ht="16.5" customHeight="1">
      <c r="A9" s="38"/>
      <c r="B9" s="44"/>
      <c r="C9" s="38"/>
      <c r="D9" s="38"/>
      <c r="E9" s="151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885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105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106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ROUND((SUM(BE136:BE309)),  2)</f>
        <v>0</v>
      </c>
      <c r="G35" s="38"/>
      <c r="H35" s="38"/>
      <c r="I35" s="164">
        <v>0.20999999999999999</v>
      </c>
      <c r="J35" s="163">
        <f>ROUND(((SUM(BE136:BE309))*I35),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ROUND((SUM(BF136:BF309)),  2)</f>
        <v>0</v>
      </c>
      <c r="G36" s="38"/>
      <c r="H36" s="38"/>
      <c r="I36" s="164">
        <v>0.14999999999999999</v>
      </c>
      <c r="J36" s="163">
        <f>ROUND(((SUM(BF136:BF309))*I36),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ROUND((SUM(BG136:BG309)),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ROUND((SUM(BH136:BH309)),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ROUND((SUM(BI136:BI309)),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Hradecko demolice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012 - Václavice st. II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 s.o. OŘ. Hradec Králové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>FRAM Consult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J136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s="9" customFormat="1" ht="24.96" customHeight="1">
      <c r="A99" s="9"/>
      <c r="B99" s="188"/>
      <c r="C99" s="189"/>
      <c r="D99" s="190" t="s">
        <v>112</v>
      </c>
      <c r="E99" s="191"/>
      <c r="F99" s="191"/>
      <c r="G99" s="191"/>
      <c r="H99" s="191"/>
      <c r="I99" s="191"/>
      <c r="J99" s="192">
        <f>J137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113</v>
      </c>
      <c r="E100" s="196"/>
      <c r="F100" s="196"/>
      <c r="G100" s="196"/>
      <c r="H100" s="196"/>
      <c r="I100" s="196"/>
      <c r="J100" s="197">
        <f>J138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115</v>
      </c>
      <c r="E101" s="196"/>
      <c r="F101" s="196"/>
      <c r="G101" s="196"/>
      <c r="H101" s="196"/>
      <c r="I101" s="196"/>
      <c r="J101" s="197">
        <f>J190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116</v>
      </c>
      <c r="E102" s="196"/>
      <c r="F102" s="196"/>
      <c r="G102" s="196"/>
      <c r="H102" s="196"/>
      <c r="I102" s="196"/>
      <c r="J102" s="197">
        <f>J210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117</v>
      </c>
      <c r="E103" s="196"/>
      <c r="F103" s="196"/>
      <c r="G103" s="196"/>
      <c r="H103" s="196"/>
      <c r="I103" s="196"/>
      <c r="J103" s="197">
        <f>J219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118</v>
      </c>
      <c r="E104" s="191"/>
      <c r="F104" s="191"/>
      <c r="G104" s="191"/>
      <c r="H104" s="191"/>
      <c r="I104" s="191"/>
      <c r="J104" s="192">
        <f>J242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886</v>
      </c>
      <c r="E105" s="196"/>
      <c r="F105" s="196"/>
      <c r="G105" s="196"/>
      <c r="H105" s="196"/>
      <c r="I105" s="196"/>
      <c r="J105" s="197">
        <f>J243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887</v>
      </c>
      <c r="E106" s="196"/>
      <c r="F106" s="196"/>
      <c r="G106" s="196"/>
      <c r="H106" s="196"/>
      <c r="I106" s="196"/>
      <c r="J106" s="197">
        <f>J248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619</v>
      </c>
      <c r="E107" s="196"/>
      <c r="F107" s="196"/>
      <c r="G107" s="196"/>
      <c r="H107" s="196"/>
      <c r="I107" s="196"/>
      <c r="J107" s="197">
        <f>J253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121</v>
      </c>
      <c r="E108" s="196"/>
      <c r="F108" s="196"/>
      <c r="G108" s="196"/>
      <c r="H108" s="196"/>
      <c r="I108" s="196"/>
      <c r="J108" s="197">
        <f>J259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620</v>
      </c>
      <c r="E109" s="196"/>
      <c r="F109" s="196"/>
      <c r="G109" s="196"/>
      <c r="H109" s="196"/>
      <c r="I109" s="196"/>
      <c r="J109" s="197">
        <f>J276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123</v>
      </c>
      <c r="E110" s="196"/>
      <c r="F110" s="196"/>
      <c r="G110" s="196"/>
      <c r="H110" s="196"/>
      <c r="I110" s="196"/>
      <c r="J110" s="197">
        <f>J285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125</v>
      </c>
      <c r="E111" s="196"/>
      <c r="F111" s="196"/>
      <c r="G111" s="196"/>
      <c r="H111" s="196"/>
      <c r="I111" s="196"/>
      <c r="J111" s="197">
        <f>J291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8"/>
      <c r="C112" s="189"/>
      <c r="D112" s="190" t="s">
        <v>127</v>
      </c>
      <c r="E112" s="191"/>
      <c r="F112" s="191"/>
      <c r="G112" s="191"/>
      <c r="H112" s="191"/>
      <c r="I112" s="191"/>
      <c r="J112" s="192">
        <f>J296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88"/>
      <c r="C113" s="189"/>
      <c r="D113" s="190" t="s">
        <v>128</v>
      </c>
      <c r="E113" s="191"/>
      <c r="F113" s="191"/>
      <c r="G113" s="191"/>
      <c r="H113" s="191"/>
      <c r="I113" s="191"/>
      <c r="J113" s="192">
        <f>J301</f>
        <v>0</v>
      </c>
      <c r="K113" s="189"/>
      <c r="L113" s="19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94"/>
      <c r="C114" s="133"/>
      <c r="D114" s="195" t="s">
        <v>129</v>
      </c>
      <c r="E114" s="196"/>
      <c r="F114" s="196"/>
      <c r="G114" s="196"/>
      <c r="H114" s="196"/>
      <c r="I114" s="196"/>
      <c r="J114" s="197">
        <f>J305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130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83" t="str">
        <f>E7</f>
        <v>Hradecko demolice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" customFormat="1" ht="12" customHeight="1">
      <c r="B125" s="21"/>
      <c r="C125" s="32" t="s">
        <v>101</v>
      </c>
      <c r="D125" s="22"/>
      <c r="E125" s="22"/>
      <c r="F125" s="22"/>
      <c r="G125" s="22"/>
      <c r="H125" s="22"/>
      <c r="I125" s="22"/>
      <c r="J125" s="22"/>
      <c r="K125" s="22"/>
      <c r="L125" s="20"/>
    </row>
    <row r="126" s="2" customFormat="1" ht="16.5" customHeight="1">
      <c r="A126" s="38"/>
      <c r="B126" s="39"/>
      <c r="C126" s="40"/>
      <c r="D126" s="40"/>
      <c r="E126" s="183" t="s">
        <v>102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103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E11</f>
        <v>012 - Václavice st. II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F14</f>
        <v xml:space="preserve"> </v>
      </c>
      <c r="G130" s="40"/>
      <c r="H130" s="40"/>
      <c r="I130" s="32" t="s">
        <v>22</v>
      </c>
      <c r="J130" s="79" t="str">
        <f>IF(J14="","",J14)</f>
        <v>7. 6. 2022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E17</f>
        <v>SŽ s.o. OŘ. Hradec Králové</v>
      </c>
      <c r="G132" s="40"/>
      <c r="H132" s="40"/>
      <c r="I132" s="32" t="s">
        <v>29</v>
      </c>
      <c r="J132" s="36" t="str">
        <f>E23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27</v>
      </c>
      <c r="D133" s="40"/>
      <c r="E133" s="40"/>
      <c r="F133" s="27" t="str">
        <f>IF(E20="","",E20)</f>
        <v>Vyplň údaj</v>
      </c>
      <c r="G133" s="40"/>
      <c r="H133" s="40"/>
      <c r="I133" s="32" t="s">
        <v>31</v>
      </c>
      <c r="J133" s="36" t="str">
        <f>E26</f>
        <v>FRAM Consult a.s.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99"/>
      <c r="B135" s="200"/>
      <c r="C135" s="201" t="s">
        <v>131</v>
      </c>
      <c r="D135" s="202" t="s">
        <v>58</v>
      </c>
      <c r="E135" s="202" t="s">
        <v>54</v>
      </c>
      <c r="F135" s="202" t="s">
        <v>55</v>
      </c>
      <c r="G135" s="202" t="s">
        <v>132</v>
      </c>
      <c r="H135" s="202" t="s">
        <v>133</v>
      </c>
      <c r="I135" s="202" t="s">
        <v>134</v>
      </c>
      <c r="J135" s="202" t="s">
        <v>109</v>
      </c>
      <c r="K135" s="203" t="s">
        <v>135</v>
      </c>
      <c r="L135" s="204"/>
      <c r="M135" s="100" t="s">
        <v>1</v>
      </c>
      <c r="N135" s="101" t="s">
        <v>37</v>
      </c>
      <c r="O135" s="101" t="s">
        <v>136</v>
      </c>
      <c r="P135" s="101" t="s">
        <v>137</v>
      </c>
      <c r="Q135" s="101" t="s">
        <v>138</v>
      </c>
      <c r="R135" s="101" t="s">
        <v>139</v>
      </c>
      <c r="S135" s="101" t="s">
        <v>140</v>
      </c>
      <c r="T135" s="102" t="s">
        <v>141</v>
      </c>
      <c r="U135" s="199"/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/>
    </row>
    <row r="136" s="2" customFormat="1" ht="22.8" customHeight="1">
      <c r="A136" s="38"/>
      <c r="B136" s="39"/>
      <c r="C136" s="107" t="s">
        <v>142</v>
      </c>
      <c r="D136" s="40"/>
      <c r="E136" s="40"/>
      <c r="F136" s="40"/>
      <c r="G136" s="40"/>
      <c r="H136" s="40"/>
      <c r="I136" s="40"/>
      <c r="J136" s="205">
        <f>BK136</f>
        <v>0</v>
      </c>
      <c r="K136" s="40"/>
      <c r="L136" s="44"/>
      <c r="M136" s="103"/>
      <c r="N136" s="206"/>
      <c r="O136" s="104"/>
      <c r="P136" s="207">
        <f>P137+P242+P296+P301</f>
        <v>0</v>
      </c>
      <c r="Q136" s="104"/>
      <c r="R136" s="207">
        <f>R137+R242+R296+R301</f>
        <v>46.419644400000003</v>
      </c>
      <c r="S136" s="104"/>
      <c r="T136" s="208">
        <f>T137+T242+T296+T301</f>
        <v>46.761850000000003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72</v>
      </c>
      <c r="AU136" s="17" t="s">
        <v>111</v>
      </c>
      <c r="BK136" s="209">
        <f>BK137+BK242+BK296+BK301</f>
        <v>0</v>
      </c>
    </row>
    <row r="137" s="12" customFormat="1" ht="25.92" customHeight="1">
      <c r="A137" s="12"/>
      <c r="B137" s="210"/>
      <c r="C137" s="211"/>
      <c r="D137" s="212" t="s">
        <v>72</v>
      </c>
      <c r="E137" s="213" t="s">
        <v>143</v>
      </c>
      <c r="F137" s="213" t="s">
        <v>144</v>
      </c>
      <c r="G137" s="211"/>
      <c r="H137" s="211"/>
      <c r="I137" s="214"/>
      <c r="J137" s="215">
        <f>BK137</f>
        <v>0</v>
      </c>
      <c r="K137" s="211"/>
      <c r="L137" s="216"/>
      <c r="M137" s="217"/>
      <c r="N137" s="218"/>
      <c r="O137" s="218"/>
      <c r="P137" s="219">
        <f>P138+P190+P210+P219</f>
        <v>0</v>
      </c>
      <c r="Q137" s="218"/>
      <c r="R137" s="219">
        <f>R138+R190+R210+R219</f>
        <v>46.419644400000003</v>
      </c>
      <c r="S137" s="218"/>
      <c r="T137" s="220">
        <f>T138+T190+T210+T219</f>
        <v>45.911462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80</v>
      </c>
      <c r="AT137" s="222" t="s">
        <v>72</v>
      </c>
      <c r="AU137" s="222" t="s">
        <v>73</v>
      </c>
      <c r="AY137" s="221" t="s">
        <v>145</v>
      </c>
      <c r="BK137" s="223">
        <f>BK138+BK190+BK210+BK219</f>
        <v>0</v>
      </c>
    </row>
    <row r="138" s="12" customFormat="1" ht="22.8" customHeight="1">
      <c r="A138" s="12"/>
      <c r="B138" s="210"/>
      <c r="C138" s="211"/>
      <c r="D138" s="212" t="s">
        <v>72</v>
      </c>
      <c r="E138" s="224" t="s">
        <v>80</v>
      </c>
      <c r="F138" s="224" t="s">
        <v>146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SUM(P139:P189)</f>
        <v>0</v>
      </c>
      <c r="Q138" s="218"/>
      <c r="R138" s="219">
        <f>SUM(R139:R189)</f>
        <v>46.419644400000003</v>
      </c>
      <c r="S138" s="218"/>
      <c r="T138" s="220">
        <f>SUM(T139:T189)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72</v>
      </c>
      <c r="AU138" s="222" t="s">
        <v>80</v>
      </c>
      <c r="AY138" s="221" t="s">
        <v>145</v>
      </c>
      <c r="BK138" s="223">
        <f>SUM(BK139:BK189)</f>
        <v>0</v>
      </c>
    </row>
    <row r="139" s="2" customFormat="1" ht="33" customHeight="1">
      <c r="A139" s="38"/>
      <c r="B139" s="39"/>
      <c r="C139" s="226" t="s">
        <v>411</v>
      </c>
      <c r="D139" s="226" t="s">
        <v>148</v>
      </c>
      <c r="E139" s="227" t="s">
        <v>149</v>
      </c>
      <c r="F139" s="228" t="s">
        <v>150</v>
      </c>
      <c r="G139" s="229" t="s">
        <v>151</v>
      </c>
      <c r="H139" s="230">
        <v>4</v>
      </c>
      <c r="I139" s="231"/>
      <c r="J139" s="232">
        <f>ROUND(I139*H139,2)</f>
        <v>0</v>
      </c>
      <c r="K139" s="228" t="s">
        <v>152</v>
      </c>
      <c r="L139" s="44"/>
      <c r="M139" s="233" t="s">
        <v>1</v>
      </c>
      <c r="N139" s="234" t="s">
        <v>38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153</v>
      </c>
      <c r="AT139" s="237" t="s">
        <v>148</v>
      </c>
      <c r="AU139" s="237" t="s">
        <v>82</v>
      </c>
      <c r="AY139" s="17" t="s">
        <v>145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153</v>
      </c>
      <c r="BM139" s="237" t="s">
        <v>888</v>
      </c>
    </row>
    <row r="140" s="2" customFormat="1">
      <c r="A140" s="38"/>
      <c r="B140" s="39"/>
      <c r="C140" s="40"/>
      <c r="D140" s="239" t="s">
        <v>155</v>
      </c>
      <c r="E140" s="40"/>
      <c r="F140" s="240" t="s">
        <v>156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155</v>
      </c>
      <c r="AU140" s="17" t="s">
        <v>82</v>
      </c>
    </row>
    <row r="141" s="2" customFormat="1">
      <c r="A141" s="38"/>
      <c r="B141" s="39"/>
      <c r="C141" s="40"/>
      <c r="D141" s="244" t="s">
        <v>157</v>
      </c>
      <c r="E141" s="40"/>
      <c r="F141" s="245" t="s">
        <v>158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82</v>
      </c>
    </row>
    <row r="142" s="13" customFormat="1">
      <c r="A142" s="13"/>
      <c r="B142" s="246"/>
      <c r="C142" s="247"/>
      <c r="D142" s="239" t="s">
        <v>159</v>
      </c>
      <c r="E142" s="248" t="s">
        <v>1</v>
      </c>
      <c r="F142" s="249" t="s">
        <v>153</v>
      </c>
      <c r="G142" s="247"/>
      <c r="H142" s="250">
        <v>4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159</v>
      </c>
      <c r="AU142" s="256" t="s">
        <v>82</v>
      </c>
      <c r="AV142" s="13" t="s">
        <v>82</v>
      </c>
      <c r="AW142" s="13" t="s">
        <v>30</v>
      </c>
      <c r="AX142" s="13" t="s">
        <v>80</v>
      </c>
      <c r="AY142" s="256" t="s">
        <v>145</v>
      </c>
    </row>
    <row r="143" s="2" customFormat="1" ht="33" customHeight="1">
      <c r="A143" s="38"/>
      <c r="B143" s="39"/>
      <c r="C143" s="226" t="s">
        <v>376</v>
      </c>
      <c r="D143" s="226" t="s">
        <v>148</v>
      </c>
      <c r="E143" s="227" t="s">
        <v>627</v>
      </c>
      <c r="F143" s="228" t="s">
        <v>628</v>
      </c>
      <c r="G143" s="229" t="s">
        <v>314</v>
      </c>
      <c r="H143" s="230">
        <v>60</v>
      </c>
      <c r="I143" s="231"/>
      <c r="J143" s="232">
        <f>ROUND(I143*H143,2)</f>
        <v>0</v>
      </c>
      <c r="K143" s="228" t="s">
        <v>152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0.00030074000000000002</v>
      </c>
      <c r="R143" s="235">
        <f>Q143*H143</f>
        <v>0.018044400000000002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153</v>
      </c>
      <c r="AT143" s="237" t="s">
        <v>148</v>
      </c>
      <c r="AU143" s="237" t="s">
        <v>82</v>
      </c>
      <c r="AY143" s="17" t="s">
        <v>145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80</v>
      </c>
      <c r="BK143" s="238">
        <f>ROUND(I143*H143,2)</f>
        <v>0</v>
      </c>
      <c r="BL143" s="17" t="s">
        <v>153</v>
      </c>
      <c r="BM143" s="237" t="s">
        <v>889</v>
      </c>
    </row>
    <row r="144" s="2" customFormat="1">
      <c r="A144" s="38"/>
      <c r="B144" s="39"/>
      <c r="C144" s="40"/>
      <c r="D144" s="239" t="s">
        <v>155</v>
      </c>
      <c r="E144" s="40"/>
      <c r="F144" s="240" t="s">
        <v>630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155</v>
      </c>
      <c r="AU144" s="17" t="s">
        <v>82</v>
      </c>
    </row>
    <row r="145" s="2" customFormat="1">
      <c r="A145" s="38"/>
      <c r="B145" s="39"/>
      <c r="C145" s="40"/>
      <c r="D145" s="244" t="s">
        <v>157</v>
      </c>
      <c r="E145" s="40"/>
      <c r="F145" s="245" t="s">
        <v>631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82</v>
      </c>
    </row>
    <row r="146" s="15" customFormat="1">
      <c r="A146" s="15"/>
      <c r="B146" s="268"/>
      <c r="C146" s="269"/>
      <c r="D146" s="239" t="s">
        <v>159</v>
      </c>
      <c r="E146" s="270" t="s">
        <v>1</v>
      </c>
      <c r="F146" s="271" t="s">
        <v>632</v>
      </c>
      <c r="G146" s="269"/>
      <c r="H146" s="270" t="s">
        <v>1</v>
      </c>
      <c r="I146" s="272"/>
      <c r="J146" s="269"/>
      <c r="K146" s="269"/>
      <c r="L146" s="273"/>
      <c r="M146" s="274"/>
      <c r="N146" s="275"/>
      <c r="O146" s="275"/>
      <c r="P146" s="275"/>
      <c r="Q146" s="275"/>
      <c r="R146" s="275"/>
      <c r="S146" s="275"/>
      <c r="T146" s="27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7" t="s">
        <v>159</v>
      </c>
      <c r="AU146" s="277" t="s">
        <v>82</v>
      </c>
      <c r="AV146" s="15" t="s">
        <v>80</v>
      </c>
      <c r="AW146" s="15" t="s">
        <v>30</v>
      </c>
      <c r="AX146" s="15" t="s">
        <v>73</v>
      </c>
      <c r="AY146" s="277" t="s">
        <v>145</v>
      </c>
    </row>
    <row r="147" s="13" customFormat="1">
      <c r="A147" s="13"/>
      <c r="B147" s="246"/>
      <c r="C147" s="247"/>
      <c r="D147" s="239" t="s">
        <v>159</v>
      </c>
      <c r="E147" s="248" t="s">
        <v>1</v>
      </c>
      <c r="F147" s="249" t="s">
        <v>890</v>
      </c>
      <c r="G147" s="247"/>
      <c r="H147" s="250">
        <v>60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159</v>
      </c>
      <c r="AU147" s="256" t="s">
        <v>82</v>
      </c>
      <c r="AV147" s="13" t="s">
        <v>82</v>
      </c>
      <c r="AW147" s="13" t="s">
        <v>30</v>
      </c>
      <c r="AX147" s="13" t="s">
        <v>80</v>
      </c>
      <c r="AY147" s="256" t="s">
        <v>145</v>
      </c>
    </row>
    <row r="148" s="2" customFormat="1" ht="33" customHeight="1">
      <c r="A148" s="38"/>
      <c r="B148" s="39"/>
      <c r="C148" s="226" t="s">
        <v>383</v>
      </c>
      <c r="D148" s="226" t="s">
        <v>148</v>
      </c>
      <c r="E148" s="227" t="s">
        <v>634</v>
      </c>
      <c r="F148" s="228" t="s">
        <v>635</v>
      </c>
      <c r="G148" s="229" t="s">
        <v>314</v>
      </c>
      <c r="H148" s="230">
        <v>60</v>
      </c>
      <c r="I148" s="231"/>
      <c r="J148" s="232">
        <f>ROUND(I148*H148,2)</f>
        <v>0</v>
      </c>
      <c r="K148" s="228" t="s">
        <v>152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153</v>
      </c>
      <c r="AT148" s="237" t="s">
        <v>148</v>
      </c>
      <c r="AU148" s="237" t="s">
        <v>82</v>
      </c>
      <c r="AY148" s="17" t="s">
        <v>145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80</v>
      </c>
      <c r="BK148" s="238">
        <f>ROUND(I148*H148,2)</f>
        <v>0</v>
      </c>
      <c r="BL148" s="17" t="s">
        <v>153</v>
      </c>
      <c r="BM148" s="237" t="s">
        <v>891</v>
      </c>
    </row>
    <row r="149" s="2" customFormat="1">
      <c r="A149" s="38"/>
      <c r="B149" s="39"/>
      <c r="C149" s="40"/>
      <c r="D149" s="239" t="s">
        <v>155</v>
      </c>
      <c r="E149" s="40"/>
      <c r="F149" s="240" t="s">
        <v>637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155</v>
      </c>
      <c r="AU149" s="17" t="s">
        <v>82</v>
      </c>
    </row>
    <row r="150" s="2" customFormat="1">
      <c r="A150" s="38"/>
      <c r="B150" s="39"/>
      <c r="C150" s="40"/>
      <c r="D150" s="244" t="s">
        <v>157</v>
      </c>
      <c r="E150" s="40"/>
      <c r="F150" s="245" t="s">
        <v>638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82</v>
      </c>
    </row>
    <row r="151" s="15" customFormat="1">
      <c r="A151" s="15"/>
      <c r="B151" s="268"/>
      <c r="C151" s="269"/>
      <c r="D151" s="239" t="s">
        <v>159</v>
      </c>
      <c r="E151" s="270" t="s">
        <v>1</v>
      </c>
      <c r="F151" s="271" t="s">
        <v>632</v>
      </c>
      <c r="G151" s="269"/>
      <c r="H151" s="270" t="s">
        <v>1</v>
      </c>
      <c r="I151" s="272"/>
      <c r="J151" s="269"/>
      <c r="K151" s="269"/>
      <c r="L151" s="273"/>
      <c r="M151" s="274"/>
      <c r="N151" s="275"/>
      <c r="O151" s="275"/>
      <c r="P151" s="275"/>
      <c r="Q151" s="275"/>
      <c r="R151" s="275"/>
      <c r="S151" s="275"/>
      <c r="T151" s="27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7" t="s">
        <v>159</v>
      </c>
      <c r="AU151" s="277" t="s">
        <v>82</v>
      </c>
      <c r="AV151" s="15" t="s">
        <v>80</v>
      </c>
      <c r="AW151" s="15" t="s">
        <v>30</v>
      </c>
      <c r="AX151" s="15" t="s">
        <v>73</v>
      </c>
      <c r="AY151" s="277" t="s">
        <v>145</v>
      </c>
    </row>
    <row r="152" s="13" customFormat="1">
      <c r="A152" s="13"/>
      <c r="B152" s="246"/>
      <c r="C152" s="247"/>
      <c r="D152" s="239" t="s">
        <v>159</v>
      </c>
      <c r="E152" s="248" t="s">
        <v>1</v>
      </c>
      <c r="F152" s="249" t="s">
        <v>890</v>
      </c>
      <c r="G152" s="247"/>
      <c r="H152" s="250">
        <v>60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159</v>
      </c>
      <c r="AU152" s="256" t="s">
        <v>82</v>
      </c>
      <c r="AV152" s="13" t="s">
        <v>82</v>
      </c>
      <c r="AW152" s="13" t="s">
        <v>30</v>
      </c>
      <c r="AX152" s="13" t="s">
        <v>80</v>
      </c>
      <c r="AY152" s="256" t="s">
        <v>145</v>
      </c>
    </row>
    <row r="153" s="2" customFormat="1" ht="24.15" customHeight="1">
      <c r="A153" s="38"/>
      <c r="B153" s="39"/>
      <c r="C153" s="226" t="s">
        <v>390</v>
      </c>
      <c r="D153" s="226" t="s">
        <v>148</v>
      </c>
      <c r="E153" s="227" t="s">
        <v>177</v>
      </c>
      <c r="F153" s="228" t="s">
        <v>178</v>
      </c>
      <c r="G153" s="229" t="s">
        <v>151</v>
      </c>
      <c r="H153" s="230">
        <v>4</v>
      </c>
      <c r="I153" s="231"/>
      <c r="J153" s="232">
        <f>ROUND(I153*H153,2)</f>
        <v>0</v>
      </c>
      <c r="K153" s="228" t="s">
        <v>152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153</v>
      </c>
      <c r="AT153" s="237" t="s">
        <v>148</v>
      </c>
      <c r="AU153" s="237" t="s">
        <v>82</v>
      </c>
      <c r="AY153" s="17" t="s">
        <v>145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80</v>
      </c>
      <c r="BK153" s="238">
        <f>ROUND(I153*H153,2)</f>
        <v>0</v>
      </c>
      <c r="BL153" s="17" t="s">
        <v>153</v>
      </c>
      <c r="BM153" s="237" t="s">
        <v>892</v>
      </c>
    </row>
    <row r="154" s="2" customFormat="1">
      <c r="A154" s="38"/>
      <c r="B154" s="39"/>
      <c r="C154" s="40"/>
      <c r="D154" s="239" t="s">
        <v>155</v>
      </c>
      <c r="E154" s="40"/>
      <c r="F154" s="240" t="s">
        <v>180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155</v>
      </c>
      <c r="AU154" s="17" t="s">
        <v>82</v>
      </c>
    </row>
    <row r="155" s="2" customFormat="1">
      <c r="A155" s="38"/>
      <c r="B155" s="39"/>
      <c r="C155" s="40"/>
      <c r="D155" s="244" t="s">
        <v>157</v>
      </c>
      <c r="E155" s="40"/>
      <c r="F155" s="245" t="s">
        <v>181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82</v>
      </c>
    </row>
    <row r="156" s="13" customFormat="1">
      <c r="A156" s="13"/>
      <c r="B156" s="246"/>
      <c r="C156" s="247"/>
      <c r="D156" s="239" t="s">
        <v>159</v>
      </c>
      <c r="E156" s="248" t="s">
        <v>1</v>
      </c>
      <c r="F156" s="249" t="s">
        <v>153</v>
      </c>
      <c r="G156" s="247"/>
      <c r="H156" s="250">
        <v>4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159</v>
      </c>
      <c r="AU156" s="256" t="s">
        <v>82</v>
      </c>
      <c r="AV156" s="13" t="s">
        <v>82</v>
      </c>
      <c r="AW156" s="13" t="s">
        <v>30</v>
      </c>
      <c r="AX156" s="13" t="s">
        <v>80</v>
      </c>
      <c r="AY156" s="256" t="s">
        <v>145</v>
      </c>
    </row>
    <row r="157" s="2" customFormat="1" ht="37.8" customHeight="1">
      <c r="A157" s="38"/>
      <c r="B157" s="39"/>
      <c r="C157" s="226" t="s">
        <v>745</v>
      </c>
      <c r="D157" s="226" t="s">
        <v>148</v>
      </c>
      <c r="E157" s="227" t="s">
        <v>183</v>
      </c>
      <c r="F157" s="228" t="s">
        <v>184</v>
      </c>
      <c r="G157" s="229" t="s">
        <v>185</v>
      </c>
      <c r="H157" s="230">
        <v>32</v>
      </c>
      <c r="I157" s="231"/>
      <c r="J157" s="232">
        <f>ROUND(I157*H157,2)</f>
        <v>0</v>
      </c>
      <c r="K157" s="228" t="s">
        <v>152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153</v>
      </c>
      <c r="AT157" s="237" t="s">
        <v>148</v>
      </c>
      <c r="AU157" s="237" t="s">
        <v>82</v>
      </c>
      <c r="AY157" s="17" t="s">
        <v>145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153</v>
      </c>
      <c r="BM157" s="237" t="s">
        <v>893</v>
      </c>
    </row>
    <row r="158" s="2" customFormat="1">
      <c r="A158" s="38"/>
      <c r="B158" s="39"/>
      <c r="C158" s="40"/>
      <c r="D158" s="239" t="s">
        <v>155</v>
      </c>
      <c r="E158" s="40"/>
      <c r="F158" s="240" t="s">
        <v>187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155</v>
      </c>
      <c r="AU158" s="17" t="s">
        <v>82</v>
      </c>
    </row>
    <row r="159" s="2" customFormat="1">
      <c r="A159" s="38"/>
      <c r="B159" s="39"/>
      <c r="C159" s="40"/>
      <c r="D159" s="244" t="s">
        <v>157</v>
      </c>
      <c r="E159" s="40"/>
      <c r="F159" s="245" t="s">
        <v>188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82</v>
      </c>
    </row>
    <row r="160" s="13" customFormat="1">
      <c r="A160" s="13"/>
      <c r="B160" s="246"/>
      <c r="C160" s="247"/>
      <c r="D160" s="239" t="s">
        <v>159</v>
      </c>
      <c r="E160" s="248" t="s">
        <v>1</v>
      </c>
      <c r="F160" s="249" t="s">
        <v>894</v>
      </c>
      <c r="G160" s="247"/>
      <c r="H160" s="250">
        <v>32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159</v>
      </c>
      <c r="AU160" s="256" t="s">
        <v>82</v>
      </c>
      <c r="AV160" s="13" t="s">
        <v>82</v>
      </c>
      <c r="AW160" s="13" t="s">
        <v>30</v>
      </c>
      <c r="AX160" s="13" t="s">
        <v>80</v>
      </c>
      <c r="AY160" s="256" t="s">
        <v>145</v>
      </c>
    </row>
    <row r="161" s="2" customFormat="1" ht="24.15" customHeight="1">
      <c r="A161" s="38"/>
      <c r="B161" s="39"/>
      <c r="C161" s="226" t="s">
        <v>531</v>
      </c>
      <c r="D161" s="226" t="s">
        <v>148</v>
      </c>
      <c r="E161" s="227" t="s">
        <v>195</v>
      </c>
      <c r="F161" s="228" t="s">
        <v>196</v>
      </c>
      <c r="G161" s="229" t="s">
        <v>185</v>
      </c>
      <c r="H161" s="230">
        <v>32</v>
      </c>
      <c r="I161" s="231"/>
      <c r="J161" s="232">
        <f>ROUND(I161*H161,2)</f>
        <v>0</v>
      </c>
      <c r="K161" s="228" t="s">
        <v>152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153</v>
      </c>
      <c r="AT161" s="237" t="s">
        <v>148</v>
      </c>
      <c r="AU161" s="237" t="s">
        <v>82</v>
      </c>
      <c r="AY161" s="17" t="s">
        <v>145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80</v>
      </c>
      <c r="BK161" s="238">
        <f>ROUND(I161*H161,2)</f>
        <v>0</v>
      </c>
      <c r="BL161" s="17" t="s">
        <v>153</v>
      </c>
      <c r="BM161" s="237" t="s">
        <v>895</v>
      </c>
    </row>
    <row r="162" s="2" customFormat="1">
      <c r="A162" s="38"/>
      <c r="B162" s="39"/>
      <c r="C162" s="40"/>
      <c r="D162" s="239" t="s">
        <v>155</v>
      </c>
      <c r="E162" s="40"/>
      <c r="F162" s="240" t="s">
        <v>198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155</v>
      </c>
      <c r="AU162" s="17" t="s">
        <v>82</v>
      </c>
    </row>
    <row r="163" s="2" customFormat="1">
      <c r="A163" s="38"/>
      <c r="B163" s="39"/>
      <c r="C163" s="40"/>
      <c r="D163" s="244" t="s">
        <v>157</v>
      </c>
      <c r="E163" s="40"/>
      <c r="F163" s="245" t="s">
        <v>199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82</v>
      </c>
    </row>
    <row r="164" s="13" customFormat="1">
      <c r="A164" s="13"/>
      <c r="B164" s="246"/>
      <c r="C164" s="247"/>
      <c r="D164" s="239" t="s">
        <v>159</v>
      </c>
      <c r="E164" s="248" t="s">
        <v>1</v>
      </c>
      <c r="F164" s="249" t="s">
        <v>894</v>
      </c>
      <c r="G164" s="247"/>
      <c r="H164" s="250">
        <v>32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159</v>
      </c>
      <c r="AU164" s="256" t="s">
        <v>82</v>
      </c>
      <c r="AV164" s="13" t="s">
        <v>82</v>
      </c>
      <c r="AW164" s="13" t="s">
        <v>30</v>
      </c>
      <c r="AX164" s="13" t="s">
        <v>80</v>
      </c>
      <c r="AY164" s="256" t="s">
        <v>145</v>
      </c>
    </row>
    <row r="165" s="2" customFormat="1" ht="24.15" customHeight="1">
      <c r="A165" s="38"/>
      <c r="B165" s="39"/>
      <c r="C165" s="226" t="s">
        <v>338</v>
      </c>
      <c r="D165" s="226" t="s">
        <v>148</v>
      </c>
      <c r="E165" s="227" t="s">
        <v>201</v>
      </c>
      <c r="F165" s="228" t="s">
        <v>202</v>
      </c>
      <c r="G165" s="229" t="s">
        <v>185</v>
      </c>
      <c r="H165" s="230">
        <v>6</v>
      </c>
      <c r="I165" s="231"/>
      <c r="J165" s="232">
        <f>ROUND(I165*H165,2)</f>
        <v>0</v>
      </c>
      <c r="K165" s="228" t="s">
        <v>152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153</v>
      </c>
      <c r="AT165" s="237" t="s">
        <v>148</v>
      </c>
      <c r="AU165" s="237" t="s">
        <v>82</v>
      </c>
      <c r="AY165" s="17" t="s">
        <v>145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153</v>
      </c>
      <c r="BM165" s="237" t="s">
        <v>896</v>
      </c>
    </row>
    <row r="166" s="2" customFormat="1">
      <c r="A166" s="38"/>
      <c r="B166" s="39"/>
      <c r="C166" s="40"/>
      <c r="D166" s="239" t="s">
        <v>155</v>
      </c>
      <c r="E166" s="40"/>
      <c r="F166" s="240" t="s">
        <v>204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155</v>
      </c>
      <c r="AU166" s="17" t="s">
        <v>82</v>
      </c>
    </row>
    <row r="167" s="2" customFormat="1">
      <c r="A167" s="38"/>
      <c r="B167" s="39"/>
      <c r="C167" s="40"/>
      <c r="D167" s="244" t="s">
        <v>157</v>
      </c>
      <c r="E167" s="40"/>
      <c r="F167" s="245" t="s">
        <v>205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157</v>
      </c>
      <c r="AU167" s="17" t="s">
        <v>82</v>
      </c>
    </row>
    <row r="168" s="15" customFormat="1">
      <c r="A168" s="15"/>
      <c r="B168" s="268"/>
      <c r="C168" s="269"/>
      <c r="D168" s="239" t="s">
        <v>159</v>
      </c>
      <c r="E168" s="270" t="s">
        <v>1</v>
      </c>
      <c r="F168" s="271" t="s">
        <v>897</v>
      </c>
      <c r="G168" s="269"/>
      <c r="H168" s="270" t="s">
        <v>1</v>
      </c>
      <c r="I168" s="272"/>
      <c r="J168" s="269"/>
      <c r="K168" s="269"/>
      <c r="L168" s="273"/>
      <c r="M168" s="274"/>
      <c r="N168" s="275"/>
      <c r="O168" s="275"/>
      <c r="P168" s="275"/>
      <c r="Q168" s="275"/>
      <c r="R168" s="275"/>
      <c r="S168" s="275"/>
      <c r="T168" s="27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7" t="s">
        <v>159</v>
      </c>
      <c r="AU168" s="277" t="s">
        <v>82</v>
      </c>
      <c r="AV168" s="15" t="s">
        <v>80</v>
      </c>
      <c r="AW168" s="15" t="s">
        <v>30</v>
      </c>
      <c r="AX168" s="15" t="s">
        <v>73</v>
      </c>
      <c r="AY168" s="277" t="s">
        <v>145</v>
      </c>
    </row>
    <row r="169" s="13" customFormat="1">
      <c r="A169" s="13"/>
      <c r="B169" s="246"/>
      <c r="C169" s="247"/>
      <c r="D169" s="239" t="s">
        <v>159</v>
      </c>
      <c r="E169" s="248" t="s">
        <v>1</v>
      </c>
      <c r="F169" s="249" t="s">
        <v>207</v>
      </c>
      <c r="G169" s="247"/>
      <c r="H169" s="250">
        <v>6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159</v>
      </c>
      <c r="AU169" s="256" t="s">
        <v>82</v>
      </c>
      <c r="AV169" s="13" t="s">
        <v>82</v>
      </c>
      <c r="AW169" s="13" t="s">
        <v>30</v>
      </c>
      <c r="AX169" s="13" t="s">
        <v>73</v>
      </c>
      <c r="AY169" s="256" t="s">
        <v>145</v>
      </c>
    </row>
    <row r="170" s="14" customFormat="1">
      <c r="A170" s="14"/>
      <c r="B170" s="257"/>
      <c r="C170" s="258"/>
      <c r="D170" s="239" t="s">
        <v>159</v>
      </c>
      <c r="E170" s="259" t="s">
        <v>1</v>
      </c>
      <c r="F170" s="260" t="s">
        <v>162</v>
      </c>
      <c r="G170" s="258"/>
      <c r="H170" s="261">
        <v>6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159</v>
      </c>
      <c r="AU170" s="267" t="s">
        <v>82</v>
      </c>
      <c r="AV170" s="14" t="s">
        <v>153</v>
      </c>
      <c r="AW170" s="14" t="s">
        <v>30</v>
      </c>
      <c r="AX170" s="14" t="s">
        <v>80</v>
      </c>
      <c r="AY170" s="267" t="s">
        <v>145</v>
      </c>
    </row>
    <row r="171" s="2" customFormat="1" ht="16.5" customHeight="1">
      <c r="A171" s="38"/>
      <c r="B171" s="39"/>
      <c r="C171" s="278" t="s">
        <v>345</v>
      </c>
      <c r="D171" s="278" t="s">
        <v>209</v>
      </c>
      <c r="E171" s="279" t="s">
        <v>210</v>
      </c>
      <c r="F171" s="280" t="s">
        <v>211</v>
      </c>
      <c r="G171" s="281" t="s">
        <v>212</v>
      </c>
      <c r="H171" s="282">
        <v>14.4</v>
      </c>
      <c r="I171" s="283"/>
      <c r="J171" s="284">
        <f>ROUND(I171*H171,2)</f>
        <v>0</v>
      </c>
      <c r="K171" s="280" t="s">
        <v>152</v>
      </c>
      <c r="L171" s="285"/>
      <c r="M171" s="286" t="s">
        <v>1</v>
      </c>
      <c r="N171" s="287" t="s">
        <v>38</v>
      </c>
      <c r="O171" s="91"/>
      <c r="P171" s="235">
        <f>O171*H171</f>
        <v>0</v>
      </c>
      <c r="Q171" s="235">
        <v>1</v>
      </c>
      <c r="R171" s="235">
        <f>Q171*H171</f>
        <v>14.4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213</v>
      </c>
      <c r="AT171" s="237" t="s">
        <v>209</v>
      </c>
      <c r="AU171" s="237" t="s">
        <v>82</v>
      </c>
      <c r="AY171" s="17" t="s">
        <v>145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80</v>
      </c>
      <c r="BK171" s="238">
        <f>ROUND(I171*H171,2)</f>
        <v>0</v>
      </c>
      <c r="BL171" s="17" t="s">
        <v>153</v>
      </c>
      <c r="BM171" s="237" t="s">
        <v>898</v>
      </c>
    </row>
    <row r="172" s="2" customFormat="1">
      <c r="A172" s="38"/>
      <c r="B172" s="39"/>
      <c r="C172" s="40"/>
      <c r="D172" s="239" t="s">
        <v>155</v>
      </c>
      <c r="E172" s="40"/>
      <c r="F172" s="240" t="s">
        <v>211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155</v>
      </c>
      <c r="AU172" s="17" t="s">
        <v>82</v>
      </c>
    </row>
    <row r="173" s="15" customFormat="1">
      <c r="A173" s="15"/>
      <c r="B173" s="268"/>
      <c r="C173" s="269"/>
      <c r="D173" s="239" t="s">
        <v>159</v>
      </c>
      <c r="E173" s="270" t="s">
        <v>1</v>
      </c>
      <c r="F173" s="271" t="s">
        <v>897</v>
      </c>
      <c r="G173" s="269"/>
      <c r="H173" s="270" t="s">
        <v>1</v>
      </c>
      <c r="I173" s="272"/>
      <c r="J173" s="269"/>
      <c r="K173" s="269"/>
      <c r="L173" s="273"/>
      <c r="M173" s="274"/>
      <c r="N173" s="275"/>
      <c r="O173" s="275"/>
      <c r="P173" s="275"/>
      <c r="Q173" s="275"/>
      <c r="R173" s="275"/>
      <c r="S173" s="275"/>
      <c r="T173" s="27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7" t="s">
        <v>159</v>
      </c>
      <c r="AU173" s="277" t="s">
        <v>82</v>
      </c>
      <c r="AV173" s="15" t="s">
        <v>80</v>
      </c>
      <c r="AW173" s="15" t="s">
        <v>30</v>
      </c>
      <c r="AX173" s="15" t="s">
        <v>73</v>
      </c>
      <c r="AY173" s="277" t="s">
        <v>145</v>
      </c>
    </row>
    <row r="174" s="13" customFormat="1">
      <c r="A174" s="13"/>
      <c r="B174" s="246"/>
      <c r="C174" s="247"/>
      <c r="D174" s="239" t="s">
        <v>159</v>
      </c>
      <c r="E174" s="248" t="s">
        <v>1</v>
      </c>
      <c r="F174" s="249" t="s">
        <v>215</v>
      </c>
      <c r="G174" s="247"/>
      <c r="H174" s="250">
        <v>14.4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159</v>
      </c>
      <c r="AU174" s="256" t="s">
        <v>82</v>
      </c>
      <c r="AV174" s="13" t="s">
        <v>82</v>
      </c>
      <c r="AW174" s="13" t="s">
        <v>30</v>
      </c>
      <c r="AX174" s="13" t="s">
        <v>73</v>
      </c>
      <c r="AY174" s="256" t="s">
        <v>145</v>
      </c>
    </row>
    <row r="175" s="14" customFormat="1">
      <c r="A175" s="14"/>
      <c r="B175" s="257"/>
      <c r="C175" s="258"/>
      <c r="D175" s="239" t="s">
        <v>159</v>
      </c>
      <c r="E175" s="259" t="s">
        <v>1</v>
      </c>
      <c r="F175" s="260" t="s">
        <v>162</v>
      </c>
      <c r="G175" s="258"/>
      <c r="H175" s="261">
        <v>14.4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7" t="s">
        <v>159</v>
      </c>
      <c r="AU175" s="267" t="s">
        <v>82</v>
      </c>
      <c r="AV175" s="14" t="s">
        <v>153</v>
      </c>
      <c r="AW175" s="14" t="s">
        <v>30</v>
      </c>
      <c r="AX175" s="14" t="s">
        <v>80</v>
      </c>
      <c r="AY175" s="267" t="s">
        <v>145</v>
      </c>
    </row>
    <row r="176" s="2" customFormat="1" ht="37.8" customHeight="1">
      <c r="A176" s="38"/>
      <c r="B176" s="39"/>
      <c r="C176" s="226" t="s">
        <v>351</v>
      </c>
      <c r="D176" s="226" t="s">
        <v>148</v>
      </c>
      <c r="E176" s="227" t="s">
        <v>217</v>
      </c>
      <c r="F176" s="228" t="s">
        <v>218</v>
      </c>
      <c r="G176" s="229" t="s">
        <v>151</v>
      </c>
      <c r="H176" s="230">
        <v>80</v>
      </c>
      <c r="I176" s="231"/>
      <c r="J176" s="232">
        <f>ROUND(I176*H176,2)</f>
        <v>0</v>
      </c>
      <c r="K176" s="228" t="s">
        <v>152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153</v>
      </c>
      <c r="AT176" s="237" t="s">
        <v>148</v>
      </c>
      <c r="AU176" s="237" t="s">
        <v>82</v>
      </c>
      <c r="AY176" s="17" t="s">
        <v>145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80</v>
      </c>
      <c r="BK176" s="238">
        <f>ROUND(I176*H176,2)</f>
        <v>0</v>
      </c>
      <c r="BL176" s="17" t="s">
        <v>153</v>
      </c>
      <c r="BM176" s="237" t="s">
        <v>899</v>
      </c>
    </row>
    <row r="177" s="2" customFormat="1">
      <c r="A177" s="38"/>
      <c r="B177" s="39"/>
      <c r="C177" s="40"/>
      <c r="D177" s="239" t="s">
        <v>155</v>
      </c>
      <c r="E177" s="40"/>
      <c r="F177" s="240" t="s">
        <v>220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155</v>
      </c>
      <c r="AU177" s="17" t="s">
        <v>82</v>
      </c>
    </row>
    <row r="178" s="2" customFormat="1">
      <c r="A178" s="38"/>
      <c r="B178" s="39"/>
      <c r="C178" s="40"/>
      <c r="D178" s="244" t="s">
        <v>157</v>
      </c>
      <c r="E178" s="40"/>
      <c r="F178" s="245" t="s">
        <v>221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157</v>
      </c>
      <c r="AU178" s="17" t="s">
        <v>82</v>
      </c>
    </row>
    <row r="179" s="13" customFormat="1">
      <c r="A179" s="13"/>
      <c r="B179" s="246"/>
      <c r="C179" s="247"/>
      <c r="D179" s="239" t="s">
        <v>159</v>
      </c>
      <c r="E179" s="248" t="s">
        <v>1</v>
      </c>
      <c r="F179" s="249" t="s">
        <v>900</v>
      </c>
      <c r="G179" s="247"/>
      <c r="H179" s="250">
        <v>80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159</v>
      </c>
      <c r="AU179" s="256" t="s">
        <v>82</v>
      </c>
      <c r="AV179" s="13" t="s">
        <v>82</v>
      </c>
      <c r="AW179" s="13" t="s">
        <v>30</v>
      </c>
      <c r="AX179" s="13" t="s">
        <v>80</v>
      </c>
      <c r="AY179" s="256" t="s">
        <v>145</v>
      </c>
    </row>
    <row r="180" s="2" customFormat="1" ht="16.5" customHeight="1">
      <c r="A180" s="38"/>
      <c r="B180" s="39"/>
      <c r="C180" s="278" t="s">
        <v>361</v>
      </c>
      <c r="D180" s="278" t="s">
        <v>209</v>
      </c>
      <c r="E180" s="279" t="s">
        <v>236</v>
      </c>
      <c r="F180" s="280" t="s">
        <v>237</v>
      </c>
      <c r="G180" s="281" t="s">
        <v>212</v>
      </c>
      <c r="H180" s="282">
        <v>32</v>
      </c>
      <c r="I180" s="283"/>
      <c r="J180" s="284">
        <f>ROUND(I180*H180,2)</f>
        <v>0</v>
      </c>
      <c r="K180" s="280" t="s">
        <v>152</v>
      </c>
      <c r="L180" s="285"/>
      <c r="M180" s="286" t="s">
        <v>1</v>
      </c>
      <c r="N180" s="287" t="s">
        <v>38</v>
      </c>
      <c r="O180" s="91"/>
      <c r="P180" s="235">
        <f>O180*H180</f>
        <v>0</v>
      </c>
      <c r="Q180" s="235">
        <v>1</v>
      </c>
      <c r="R180" s="235">
        <f>Q180*H180</f>
        <v>32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213</v>
      </c>
      <c r="AT180" s="237" t="s">
        <v>209</v>
      </c>
      <c r="AU180" s="237" t="s">
        <v>82</v>
      </c>
      <c r="AY180" s="17" t="s">
        <v>145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80</v>
      </c>
      <c r="BK180" s="238">
        <f>ROUND(I180*H180,2)</f>
        <v>0</v>
      </c>
      <c r="BL180" s="17" t="s">
        <v>153</v>
      </c>
      <c r="BM180" s="237" t="s">
        <v>901</v>
      </c>
    </row>
    <row r="181" s="2" customFormat="1">
      <c r="A181" s="38"/>
      <c r="B181" s="39"/>
      <c r="C181" s="40"/>
      <c r="D181" s="239" t="s">
        <v>155</v>
      </c>
      <c r="E181" s="40"/>
      <c r="F181" s="240" t="s">
        <v>237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155</v>
      </c>
      <c r="AU181" s="17" t="s">
        <v>82</v>
      </c>
    </row>
    <row r="182" s="2" customFormat="1" ht="24.15" customHeight="1">
      <c r="A182" s="38"/>
      <c r="B182" s="39"/>
      <c r="C182" s="226" t="s">
        <v>368</v>
      </c>
      <c r="D182" s="226" t="s">
        <v>148</v>
      </c>
      <c r="E182" s="227" t="s">
        <v>243</v>
      </c>
      <c r="F182" s="228" t="s">
        <v>244</v>
      </c>
      <c r="G182" s="229" t="s">
        <v>151</v>
      </c>
      <c r="H182" s="230">
        <v>80</v>
      </c>
      <c r="I182" s="231"/>
      <c r="J182" s="232">
        <f>ROUND(I182*H182,2)</f>
        <v>0</v>
      </c>
      <c r="K182" s="228" t="s">
        <v>152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153</v>
      </c>
      <c r="AT182" s="237" t="s">
        <v>148</v>
      </c>
      <c r="AU182" s="237" t="s">
        <v>82</v>
      </c>
      <c r="AY182" s="17" t="s">
        <v>145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153</v>
      </c>
      <c r="BM182" s="237" t="s">
        <v>902</v>
      </c>
    </row>
    <row r="183" s="2" customFormat="1">
      <c r="A183" s="38"/>
      <c r="B183" s="39"/>
      <c r="C183" s="40"/>
      <c r="D183" s="239" t="s">
        <v>155</v>
      </c>
      <c r="E183" s="40"/>
      <c r="F183" s="240" t="s">
        <v>246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155</v>
      </c>
      <c r="AU183" s="17" t="s">
        <v>82</v>
      </c>
    </row>
    <row r="184" s="2" customFormat="1">
      <c r="A184" s="38"/>
      <c r="B184" s="39"/>
      <c r="C184" s="40"/>
      <c r="D184" s="244" t="s">
        <v>157</v>
      </c>
      <c r="E184" s="40"/>
      <c r="F184" s="245" t="s">
        <v>247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82</v>
      </c>
    </row>
    <row r="185" s="13" customFormat="1">
      <c r="A185" s="13"/>
      <c r="B185" s="246"/>
      <c r="C185" s="247"/>
      <c r="D185" s="239" t="s">
        <v>159</v>
      </c>
      <c r="E185" s="248" t="s">
        <v>1</v>
      </c>
      <c r="F185" s="249" t="s">
        <v>900</v>
      </c>
      <c r="G185" s="247"/>
      <c r="H185" s="250">
        <v>80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159</v>
      </c>
      <c r="AU185" s="256" t="s">
        <v>82</v>
      </c>
      <c r="AV185" s="13" t="s">
        <v>82</v>
      </c>
      <c r="AW185" s="13" t="s">
        <v>30</v>
      </c>
      <c r="AX185" s="13" t="s">
        <v>80</v>
      </c>
      <c r="AY185" s="256" t="s">
        <v>145</v>
      </c>
    </row>
    <row r="186" s="2" customFormat="1" ht="16.5" customHeight="1">
      <c r="A186" s="38"/>
      <c r="B186" s="39"/>
      <c r="C186" s="278" t="s">
        <v>397</v>
      </c>
      <c r="D186" s="278" t="s">
        <v>209</v>
      </c>
      <c r="E186" s="279" t="s">
        <v>249</v>
      </c>
      <c r="F186" s="280" t="s">
        <v>250</v>
      </c>
      <c r="G186" s="281" t="s">
        <v>251</v>
      </c>
      <c r="H186" s="282">
        <v>1.6000000000000001</v>
      </c>
      <c r="I186" s="283"/>
      <c r="J186" s="284">
        <f>ROUND(I186*H186,2)</f>
        <v>0</v>
      </c>
      <c r="K186" s="280" t="s">
        <v>152</v>
      </c>
      <c r="L186" s="285"/>
      <c r="M186" s="286" t="s">
        <v>1</v>
      </c>
      <c r="N186" s="287" t="s">
        <v>38</v>
      </c>
      <c r="O186" s="91"/>
      <c r="P186" s="235">
        <f>O186*H186</f>
        <v>0</v>
      </c>
      <c r="Q186" s="235">
        <v>0.001</v>
      </c>
      <c r="R186" s="235">
        <f>Q186*H186</f>
        <v>0.0016000000000000001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213</v>
      </c>
      <c r="AT186" s="237" t="s">
        <v>209</v>
      </c>
      <c r="AU186" s="237" t="s">
        <v>82</v>
      </c>
      <c r="AY186" s="17" t="s">
        <v>145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80</v>
      </c>
      <c r="BK186" s="238">
        <f>ROUND(I186*H186,2)</f>
        <v>0</v>
      </c>
      <c r="BL186" s="17" t="s">
        <v>153</v>
      </c>
      <c r="BM186" s="237" t="s">
        <v>903</v>
      </c>
    </row>
    <row r="187" s="2" customFormat="1">
      <c r="A187" s="38"/>
      <c r="B187" s="39"/>
      <c r="C187" s="40"/>
      <c r="D187" s="239" t="s">
        <v>155</v>
      </c>
      <c r="E187" s="40"/>
      <c r="F187" s="240" t="s">
        <v>250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155</v>
      </c>
      <c r="AU187" s="17" t="s">
        <v>82</v>
      </c>
    </row>
    <row r="188" s="15" customFormat="1">
      <c r="A188" s="15"/>
      <c r="B188" s="268"/>
      <c r="C188" s="269"/>
      <c r="D188" s="239" t="s">
        <v>159</v>
      </c>
      <c r="E188" s="270" t="s">
        <v>1</v>
      </c>
      <c r="F188" s="271" t="s">
        <v>253</v>
      </c>
      <c r="G188" s="269"/>
      <c r="H188" s="270" t="s">
        <v>1</v>
      </c>
      <c r="I188" s="272"/>
      <c r="J188" s="269"/>
      <c r="K188" s="269"/>
      <c r="L188" s="273"/>
      <c r="M188" s="274"/>
      <c r="N188" s="275"/>
      <c r="O188" s="275"/>
      <c r="P188" s="275"/>
      <c r="Q188" s="275"/>
      <c r="R188" s="275"/>
      <c r="S188" s="275"/>
      <c r="T188" s="27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7" t="s">
        <v>159</v>
      </c>
      <c r="AU188" s="277" t="s">
        <v>82</v>
      </c>
      <c r="AV188" s="15" t="s">
        <v>80</v>
      </c>
      <c r="AW188" s="15" t="s">
        <v>30</v>
      </c>
      <c r="AX188" s="15" t="s">
        <v>73</v>
      </c>
      <c r="AY188" s="277" t="s">
        <v>145</v>
      </c>
    </row>
    <row r="189" s="13" customFormat="1">
      <c r="A189" s="13"/>
      <c r="B189" s="246"/>
      <c r="C189" s="247"/>
      <c r="D189" s="239" t="s">
        <v>159</v>
      </c>
      <c r="E189" s="248" t="s">
        <v>1</v>
      </c>
      <c r="F189" s="249" t="s">
        <v>904</v>
      </c>
      <c r="G189" s="247"/>
      <c r="H189" s="250">
        <v>1.6000000000000001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159</v>
      </c>
      <c r="AU189" s="256" t="s">
        <v>82</v>
      </c>
      <c r="AV189" s="13" t="s">
        <v>82</v>
      </c>
      <c r="AW189" s="13" t="s">
        <v>30</v>
      </c>
      <c r="AX189" s="13" t="s">
        <v>80</v>
      </c>
      <c r="AY189" s="256" t="s">
        <v>145</v>
      </c>
    </row>
    <row r="190" s="12" customFormat="1" ht="22.8" customHeight="1">
      <c r="A190" s="12"/>
      <c r="B190" s="210"/>
      <c r="C190" s="211"/>
      <c r="D190" s="212" t="s">
        <v>72</v>
      </c>
      <c r="E190" s="224" t="s">
        <v>257</v>
      </c>
      <c r="F190" s="224" t="s">
        <v>258</v>
      </c>
      <c r="G190" s="211"/>
      <c r="H190" s="211"/>
      <c r="I190" s="214"/>
      <c r="J190" s="225">
        <f>BK190</f>
        <v>0</v>
      </c>
      <c r="K190" s="211"/>
      <c r="L190" s="216"/>
      <c r="M190" s="217"/>
      <c r="N190" s="218"/>
      <c r="O190" s="218"/>
      <c r="P190" s="219">
        <f>SUM(P191:P209)</f>
        <v>0</v>
      </c>
      <c r="Q190" s="218"/>
      <c r="R190" s="219">
        <f>SUM(R191:R209)</f>
        <v>0</v>
      </c>
      <c r="S190" s="218"/>
      <c r="T190" s="220">
        <f>SUM(T191:T209)</f>
        <v>2.4458620000000004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80</v>
      </c>
      <c r="AT190" s="222" t="s">
        <v>72</v>
      </c>
      <c r="AU190" s="222" t="s">
        <v>80</v>
      </c>
      <c r="AY190" s="221" t="s">
        <v>145</v>
      </c>
      <c r="BK190" s="223">
        <f>SUM(BK191:BK209)</f>
        <v>0</v>
      </c>
    </row>
    <row r="191" s="2" customFormat="1" ht="24.15" customHeight="1">
      <c r="A191" s="38"/>
      <c r="B191" s="39"/>
      <c r="C191" s="226" t="s">
        <v>8</v>
      </c>
      <c r="D191" s="226" t="s">
        <v>148</v>
      </c>
      <c r="E191" s="227" t="s">
        <v>717</v>
      </c>
      <c r="F191" s="228" t="s">
        <v>718</v>
      </c>
      <c r="G191" s="229" t="s">
        <v>314</v>
      </c>
      <c r="H191" s="230">
        <v>2</v>
      </c>
      <c r="I191" s="231"/>
      <c r="J191" s="232">
        <f>ROUND(I191*H191,2)</f>
        <v>0</v>
      </c>
      <c r="K191" s="228" t="s">
        <v>152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0.070000000000000007</v>
      </c>
      <c r="T191" s="236">
        <f>S191*H191</f>
        <v>0.14000000000000001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153</v>
      </c>
      <c r="AT191" s="237" t="s">
        <v>148</v>
      </c>
      <c r="AU191" s="237" t="s">
        <v>82</v>
      </c>
      <c r="AY191" s="17" t="s">
        <v>145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80</v>
      </c>
      <c r="BK191" s="238">
        <f>ROUND(I191*H191,2)</f>
        <v>0</v>
      </c>
      <c r="BL191" s="17" t="s">
        <v>153</v>
      </c>
      <c r="BM191" s="237" t="s">
        <v>905</v>
      </c>
    </row>
    <row r="192" s="2" customFormat="1">
      <c r="A192" s="38"/>
      <c r="B192" s="39"/>
      <c r="C192" s="40"/>
      <c r="D192" s="239" t="s">
        <v>155</v>
      </c>
      <c r="E192" s="40"/>
      <c r="F192" s="240" t="s">
        <v>720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155</v>
      </c>
      <c r="AU192" s="17" t="s">
        <v>82</v>
      </c>
    </row>
    <row r="193" s="2" customFormat="1">
      <c r="A193" s="38"/>
      <c r="B193" s="39"/>
      <c r="C193" s="40"/>
      <c r="D193" s="244" t="s">
        <v>157</v>
      </c>
      <c r="E193" s="40"/>
      <c r="F193" s="245" t="s">
        <v>721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157</v>
      </c>
      <c r="AU193" s="17" t="s">
        <v>82</v>
      </c>
    </row>
    <row r="194" s="13" customFormat="1">
      <c r="A194" s="13"/>
      <c r="B194" s="246"/>
      <c r="C194" s="247"/>
      <c r="D194" s="239" t="s">
        <v>159</v>
      </c>
      <c r="E194" s="248" t="s">
        <v>1</v>
      </c>
      <c r="F194" s="249" t="s">
        <v>82</v>
      </c>
      <c r="G194" s="247"/>
      <c r="H194" s="250">
        <v>2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159</v>
      </c>
      <c r="AU194" s="256" t="s">
        <v>82</v>
      </c>
      <c r="AV194" s="13" t="s">
        <v>82</v>
      </c>
      <c r="AW194" s="13" t="s">
        <v>30</v>
      </c>
      <c r="AX194" s="13" t="s">
        <v>80</v>
      </c>
      <c r="AY194" s="256" t="s">
        <v>145</v>
      </c>
    </row>
    <row r="195" s="2" customFormat="1" ht="24.15" customHeight="1">
      <c r="A195" s="38"/>
      <c r="B195" s="39"/>
      <c r="C195" s="226" t="s">
        <v>481</v>
      </c>
      <c r="D195" s="226" t="s">
        <v>148</v>
      </c>
      <c r="E195" s="227" t="s">
        <v>906</v>
      </c>
      <c r="F195" s="228" t="s">
        <v>907</v>
      </c>
      <c r="G195" s="229" t="s">
        <v>151</v>
      </c>
      <c r="H195" s="230">
        <v>39.119999999999997</v>
      </c>
      <c r="I195" s="231"/>
      <c r="J195" s="232">
        <f>ROUND(I195*H195,2)</f>
        <v>0</v>
      </c>
      <c r="K195" s="228" t="s">
        <v>152</v>
      </c>
      <c r="L195" s="44"/>
      <c r="M195" s="233" t="s">
        <v>1</v>
      </c>
      <c r="N195" s="234" t="s">
        <v>38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0.014</v>
      </c>
      <c r="T195" s="236">
        <f>S195*H195</f>
        <v>0.54767999999999994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153</v>
      </c>
      <c r="AT195" s="237" t="s">
        <v>148</v>
      </c>
      <c r="AU195" s="237" t="s">
        <v>82</v>
      </c>
      <c r="AY195" s="17" t="s">
        <v>145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80</v>
      </c>
      <c r="BK195" s="238">
        <f>ROUND(I195*H195,2)</f>
        <v>0</v>
      </c>
      <c r="BL195" s="17" t="s">
        <v>153</v>
      </c>
      <c r="BM195" s="237" t="s">
        <v>908</v>
      </c>
    </row>
    <row r="196" s="2" customFormat="1">
      <c r="A196" s="38"/>
      <c r="B196" s="39"/>
      <c r="C196" s="40"/>
      <c r="D196" s="239" t="s">
        <v>155</v>
      </c>
      <c r="E196" s="40"/>
      <c r="F196" s="240" t="s">
        <v>909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155</v>
      </c>
      <c r="AU196" s="17" t="s">
        <v>82</v>
      </c>
    </row>
    <row r="197" s="2" customFormat="1">
      <c r="A197" s="38"/>
      <c r="B197" s="39"/>
      <c r="C197" s="40"/>
      <c r="D197" s="244" t="s">
        <v>157</v>
      </c>
      <c r="E197" s="40"/>
      <c r="F197" s="245" t="s">
        <v>910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82</v>
      </c>
    </row>
    <row r="198" s="15" customFormat="1">
      <c r="A198" s="15"/>
      <c r="B198" s="268"/>
      <c r="C198" s="269"/>
      <c r="D198" s="239" t="s">
        <v>159</v>
      </c>
      <c r="E198" s="270" t="s">
        <v>1</v>
      </c>
      <c r="F198" s="271" t="s">
        <v>911</v>
      </c>
      <c r="G198" s="269"/>
      <c r="H198" s="270" t="s">
        <v>1</v>
      </c>
      <c r="I198" s="272"/>
      <c r="J198" s="269"/>
      <c r="K198" s="269"/>
      <c r="L198" s="273"/>
      <c r="M198" s="274"/>
      <c r="N198" s="275"/>
      <c r="O198" s="275"/>
      <c r="P198" s="275"/>
      <c r="Q198" s="275"/>
      <c r="R198" s="275"/>
      <c r="S198" s="275"/>
      <c r="T198" s="27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7" t="s">
        <v>159</v>
      </c>
      <c r="AU198" s="277" t="s">
        <v>82</v>
      </c>
      <c r="AV198" s="15" t="s">
        <v>80</v>
      </c>
      <c r="AW198" s="15" t="s">
        <v>30</v>
      </c>
      <c r="AX198" s="15" t="s">
        <v>73</v>
      </c>
      <c r="AY198" s="277" t="s">
        <v>145</v>
      </c>
    </row>
    <row r="199" s="13" customFormat="1">
      <c r="A199" s="13"/>
      <c r="B199" s="246"/>
      <c r="C199" s="247"/>
      <c r="D199" s="239" t="s">
        <v>159</v>
      </c>
      <c r="E199" s="248" t="s">
        <v>1</v>
      </c>
      <c r="F199" s="249" t="s">
        <v>912</v>
      </c>
      <c r="G199" s="247"/>
      <c r="H199" s="250">
        <v>19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159</v>
      </c>
      <c r="AU199" s="256" t="s">
        <v>82</v>
      </c>
      <c r="AV199" s="13" t="s">
        <v>82</v>
      </c>
      <c r="AW199" s="13" t="s">
        <v>30</v>
      </c>
      <c r="AX199" s="13" t="s">
        <v>73</v>
      </c>
      <c r="AY199" s="256" t="s">
        <v>145</v>
      </c>
    </row>
    <row r="200" s="13" customFormat="1">
      <c r="A200" s="13"/>
      <c r="B200" s="246"/>
      <c r="C200" s="247"/>
      <c r="D200" s="239" t="s">
        <v>159</v>
      </c>
      <c r="E200" s="248" t="s">
        <v>1</v>
      </c>
      <c r="F200" s="249" t="s">
        <v>913</v>
      </c>
      <c r="G200" s="247"/>
      <c r="H200" s="250">
        <v>-3.3799999999999999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159</v>
      </c>
      <c r="AU200" s="256" t="s">
        <v>82</v>
      </c>
      <c r="AV200" s="13" t="s">
        <v>82</v>
      </c>
      <c r="AW200" s="13" t="s">
        <v>30</v>
      </c>
      <c r="AX200" s="13" t="s">
        <v>73</v>
      </c>
      <c r="AY200" s="256" t="s">
        <v>145</v>
      </c>
    </row>
    <row r="201" s="13" customFormat="1">
      <c r="A201" s="13"/>
      <c r="B201" s="246"/>
      <c r="C201" s="247"/>
      <c r="D201" s="239" t="s">
        <v>159</v>
      </c>
      <c r="E201" s="248" t="s">
        <v>1</v>
      </c>
      <c r="F201" s="249" t="s">
        <v>914</v>
      </c>
      <c r="G201" s="247"/>
      <c r="H201" s="250">
        <v>-2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159</v>
      </c>
      <c r="AU201" s="256" t="s">
        <v>82</v>
      </c>
      <c r="AV201" s="13" t="s">
        <v>82</v>
      </c>
      <c r="AW201" s="13" t="s">
        <v>30</v>
      </c>
      <c r="AX201" s="13" t="s">
        <v>73</v>
      </c>
      <c r="AY201" s="256" t="s">
        <v>145</v>
      </c>
    </row>
    <row r="202" s="13" customFormat="1">
      <c r="A202" s="13"/>
      <c r="B202" s="246"/>
      <c r="C202" s="247"/>
      <c r="D202" s="239" t="s">
        <v>159</v>
      </c>
      <c r="E202" s="248" t="s">
        <v>1</v>
      </c>
      <c r="F202" s="249" t="s">
        <v>915</v>
      </c>
      <c r="G202" s="247"/>
      <c r="H202" s="250">
        <v>32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159</v>
      </c>
      <c r="AU202" s="256" t="s">
        <v>82</v>
      </c>
      <c r="AV202" s="13" t="s">
        <v>82</v>
      </c>
      <c r="AW202" s="13" t="s">
        <v>30</v>
      </c>
      <c r="AX202" s="13" t="s">
        <v>73</v>
      </c>
      <c r="AY202" s="256" t="s">
        <v>145</v>
      </c>
    </row>
    <row r="203" s="13" customFormat="1">
      <c r="A203" s="13"/>
      <c r="B203" s="246"/>
      <c r="C203" s="247"/>
      <c r="D203" s="239" t="s">
        <v>159</v>
      </c>
      <c r="E203" s="248" t="s">
        <v>1</v>
      </c>
      <c r="F203" s="249" t="s">
        <v>916</v>
      </c>
      <c r="G203" s="247"/>
      <c r="H203" s="250">
        <v>-6.5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159</v>
      </c>
      <c r="AU203" s="256" t="s">
        <v>82</v>
      </c>
      <c r="AV203" s="13" t="s">
        <v>82</v>
      </c>
      <c r="AW203" s="13" t="s">
        <v>30</v>
      </c>
      <c r="AX203" s="13" t="s">
        <v>73</v>
      </c>
      <c r="AY203" s="256" t="s">
        <v>145</v>
      </c>
    </row>
    <row r="204" s="14" customFormat="1">
      <c r="A204" s="14"/>
      <c r="B204" s="257"/>
      <c r="C204" s="258"/>
      <c r="D204" s="239" t="s">
        <v>159</v>
      </c>
      <c r="E204" s="259" t="s">
        <v>1</v>
      </c>
      <c r="F204" s="260" t="s">
        <v>162</v>
      </c>
      <c r="G204" s="258"/>
      <c r="H204" s="261">
        <v>39.119999999999997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159</v>
      </c>
      <c r="AU204" s="267" t="s">
        <v>82</v>
      </c>
      <c r="AV204" s="14" t="s">
        <v>153</v>
      </c>
      <c r="AW204" s="14" t="s">
        <v>30</v>
      </c>
      <c r="AX204" s="14" t="s">
        <v>80</v>
      </c>
      <c r="AY204" s="267" t="s">
        <v>145</v>
      </c>
    </row>
    <row r="205" s="2" customFormat="1" ht="24.15" customHeight="1">
      <c r="A205" s="38"/>
      <c r="B205" s="39"/>
      <c r="C205" s="226" t="s">
        <v>213</v>
      </c>
      <c r="D205" s="226" t="s">
        <v>148</v>
      </c>
      <c r="E205" s="227" t="s">
        <v>297</v>
      </c>
      <c r="F205" s="228" t="s">
        <v>298</v>
      </c>
      <c r="G205" s="229" t="s">
        <v>185</v>
      </c>
      <c r="H205" s="230">
        <v>1.103</v>
      </c>
      <c r="I205" s="231"/>
      <c r="J205" s="232">
        <f>ROUND(I205*H205,2)</f>
        <v>0</v>
      </c>
      <c r="K205" s="228" t="s">
        <v>152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1.5940000000000001</v>
      </c>
      <c r="T205" s="236">
        <f>S205*H205</f>
        <v>1.7581820000000001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153</v>
      </c>
      <c r="AT205" s="237" t="s">
        <v>148</v>
      </c>
      <c r="AU205" s="237" t="s">
        <v>82</v>
      </c>
      <c r="AY205" s="17" t="s">
        <v>145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153</v>
      </c>
      <c r="BM205" s="237" t="s">
        <v>917</v>
      </c>
    </row>
    <row r="206" s="2" customFormat="1">
      <c r="A206" s="38"/>
      <c r="B206" s="39"/>
      <c r="C206" s="40"/>
      <c r="D206" s="239" t="s">
        <v>155</v>
      </c>
      <c r="E206" s="40"/>
      <c r="F206" s="240" t="s">
        <v>300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155</v>
      </c>
      <c r="AU206" s="17" t="s">
        <v>82</v>
      </c>
    </row>
    <row r="207" s="2" customFormat="1">
      <c r="A207" s="38"/>
      <c r="B207" s="39"/>
      <c r="C207" s="40"/>
      <c r="D207" s="244" t="s">
        <v>157</v>
      </c>
      <c r="E207" s="40"/>
      <c r="F207" s="245" t="s">
        <v>301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82</v>
      </c>
    </row>
    <row r="208" s="15" customFormat="1">
      <c r="A208" s="15"/>
      <c r="B208" s="268"/>
      <c r="C208" s="269"/>
      <c r="D208" s="239" t="s">
        <v>159</v>
      </c>
      <c r="E208" s="270" t="s">
        <v>1</v>
      </c>
      <c r="F208" s="271" t="s">
        <v>918</v>
      </c>
      <c r="G208" s="269"/>
      <c r="H208" s="270" t="s">
        <v>1</v>
      </c>
      <c r="I208" s="272"/>
      <c r="J208" s="269"/>
      <c r="K208" s="269"/>
      <c r="L208" s="273"/>
      <c r="M208" s="274"/>
      <c r="N208" s="275"/>
      <c r="O208" s="275"/>
      <c r="P208" s="275"/>
      <c r="Q208" s="275"/>
      <c r="R208" s="275"/>
      <c r="S208" s="275"/>
      <c r="T208" s="27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7" t="s">
        <v>159</v>
      </c>
      <c r="AU208" s="277" t="s">
        <v>82</v>
      </c>
      <c r="AV208" s="15" t="s">
        <v>80</v>
      </c>
      <c r="AW208" s="15" t="s">
        <v>30</v>
      </c>
      <c r="AX208" s="15" t="s">
        <v>73</v>
      </c>
      <c r="AY208" s="277" t="s">
        <v>145</v>
      </c>
    </row>
    <row r="209" s="13" customFormat="1">
      <c r="A209" s="13"/>
      <c r="B209" s="246"/>
      <c r="C209" s="247"/>
      <c r="D209" s="239" t="s">
        <v>159</v>
      </c>
      <c r="E209" s="248" t="s">
        <v>1</v>
      </c>
      <c r="F209" s="249" t="s">
        <v>919</v>
      </c>
      <c r="G209" s="247"/>
      <c r="H209" s="250">
        <v>1.103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159</v>
      </c>
      <c r="AU209" s="256" t="s">
        <v>82</v>
      </c>
      <c r="AV209" s="13" t="s">
        <v>82</v>
      </c>
      <c r="AW209" s="13" t="s">
        <v>30</v>
      </c>
      <c r="AX209" s="13" t="s">
        <v>80</v>
      </c>
      <c r="AY209" s="256" t="s">
        <v>145</v>
      </c>
    </row>
    <row r="210" s="12" customFormat="1" ht="22.8" customHeight="1">
      <c r="A210" s="12"/>
      <c r="B210" s="210"/>
      <c r="C210" s="211"/>
      <c r="D210" s="212" t="s">
        <v>72</v>
      </c>
      <c r="E210" s="224" t="s">
        <v>318</v>
      </c>
      <c r="F210" s="224" t="s">
        <v>319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SUM(P211:P218)</f>
        <v>0</v>
      </c>
      <c r="Q210" s="218"/>
      <c r="R210" s="219">
        <f>SUM(R211:R218)</f>
        <v>0</v>
      </c>
      <c r="S210" s="218"/>
      <c r="T210" s="220">
        <f>SUM(T211:T218)</f>
        <v>43.465600000000002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80</v>
      </c>
      <c r="AT210" s="222" t="s">
        <v>72</v>
      </c>
      <c r="AU210" s="222" t="s">
        <v>80</v>
      </c>
      <c r="AY210" s="221" t="s">
        <v>145</v>
      </c>
      <c r="BK210" s="223">
        <f>SUM(BK211:BK218)</f>
        <v>0</v>
      </c>
    </row>
    <row r="211" s="2" customFormat="1" ht="33" customHeight="1">
      <c r="A211" s="38"/>
      <c r="B211" s="39"/>
      <c r="C211" s="226" t="s">
        <v>465</v>
      </c>
      <c r="D211" s="226" t="s">
        <v>148</v>
      </c>
      <c r="E211" s="227" t="s">
        <v>723</v>
      </c>
      <c r="F211" s="228" t="s">
        <v>724</v>
      </c>
      <c r="G211" s="229" t="s">
        <v>185</v>
      </c>
      <c r="H211" s="230">
        <v>92.480000000000004</v>
      </c>
      <c r="I211" s="231"/>
      <c r="J211" s="232">
        <f>ROUND(I211*H211,2)</f>
        <v>0</v>
      </c>
      <c r="K211" s="228" t="s">
        <v>152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0.46999999999999997</v>
      </c>
      <c r="T211" s="236">
        <f>S211*H211</f>
        <v>43.465600000000002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153</v>
      </c>
      <c r="AT211" s="237" t="s">
        <v>148</v>
      </c>
      <c r="AU211" s="237" t="s">
        <v>82</v>
      </c>
      <c r="AY211" s="17" t="s">
        <v>145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153</v>
      </c>
      <c r="BM211" s="237" t="s">
        <v>920</v>
      </c>
    </row>
    <row r="212" s="2" customFormat="1">
      <c r="A212" s="38"/>
      <c r="B212" s="39"/>
      <c r="C212" s="40"/>
      <c r="D212" s="239" t="s">
        <v>155</v>
      </c>
      <c r="E212" s="40"/>
      <c r="F212" s="240" t="s">
        <v>726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155</v>
      </c>
      <c r="AU212" s="17" t="s">
        <v>82</v>
      </c>
    </row>
    <row r="213" s="2" customFormat="1">
      <c r="A213" s="38"/>
      <c r="B213" s="39"/>
      <c r="C213" s="40"/>
      <c r="D213" s="244" t="s">
        <v>157</v>
      </c>
      <c r="E213" s="40"/>
      <c r="F213" s="245" t="s">
        <v>727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157</v>
      </c>
      <c r="AU213" s="17" t="s">
        <v>82</v>
      </c>
    </row>
    <row r="214" s="15" customFormat="1">
      <c r="A214" s="15"/>
      <c r="B214" s="268"/>
      <c r="C214" s="269"/>
      <c r="D214" s="239" t="s">
        <v>159</v>
      </c>
      <c r="E214" s="270" t="s">
        <v>1</v>
      </c>
      <c r="F214" s="271" t="s">
        <v>921</v>
      </c>
      <c r="G214" s="269"/>
      <c r="H214" s="270" t="s">
        <v>1</v>
      </c>
      <c r="I214" s="272"/>
      <c r="J214" s="269"/>
      <c r="K214" s="269"/>
      <c r="L214" s="273"/>
      <c r="M214" s="274"/>
      <c r="N214" s="275"/>
      <c r="O214" s="275"/>
      <c r="P214" s="275"/>
      <c r="Q214" s="275"/>
      <c r="R214" s="275"/>
      <c r="S214" s="275"/>
      <c r="T214" s="27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7" t="s">
        <v>159</v>
      </c>
      <c r="AU214" s="277" t="s">
        <v>82</v>
      </c>
      <c r="AV214" s="15" t="s">
        <v>80</v>
      </c>
      <c r="AW214" s="15" t="s">
        <v>30</v>
      </c>
      <c r="AX214" s="15" t="s">
        <v>73</v>
      </c>
      <c r="AY214" s="277" t="s">
        <v>145</v>
      </c>
    </row>
    <row r="215" s="13" customFormat="1">
      <c r="A215" s="13"/>
      <c r="B215" s="246"/>
      <c r="C215" s="247"/>
      <c r="D215" s="239" t="s">
        <v>159</v>
      </c>
      <c r="E215" s="248" t="s">
        <v>1</v>
      </c>
      <c r="F215" s="249" t="s">
        <v>922</v>
      </c>
      <c r="G215" s="247"/>
      <c r="H215" s="250">
        <v>23.120000000000001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159</v>
      </c>
      <c r="AU215" s="256" t="s">
        <v>82</v>
      </c>
      <c r="AV215" s="13" t="s">
        <v>82</v>
      </c>
      <c r="AW215" s="13" t="s">
        <v>30</v>
      </c>
      <c r="AX215" s="13" t="s">
        <v>73</v>
      </c>
      <c r="AY215" s="256" t="s">
        <v>145</v>
      </c>
    </row>
    <row r="216" s="15" customFormat="1">
      <c r="A216" s="15"/>
      <c r="B216" s="268"/>
      <c r="C216" s="269"/>
      <c r="D216" s="239" t="s">
        <v>159</v>
      </c>
      <c r="E216" s="270" t="s">
        <v>1</v>
      </c>
      <c r="F216" s="271" t="s">
        <v>923</v>
      </c>
      <c r="G216" s="269"/>
      <c r="H216" s="270" t="s">
        <v>1</v>
      </c>
      <c r="I216" s="272"/>
      <c r="J216" s="269"/>
      <c r="K216" s="269"/>
      <c r="L216" s="273"/>
      <c r="M216" s="274"/>
      <c r="N216" s="275"/>
      <c r="O216" s="275"/>
      <c r="P216" s="275"/>
      <c r="Q216" s="275"/>
      <c r="R216" s="275"/>
      <c r="S216" s="275"/>
      <c r="T216" s="27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7" t="s">
        <v>159</v>
      </c>
      <c r="AU216" s="277" t="s">
        <v>82</v>
      </c>
      <c r="AV216" s="15" t="s">
        <v>80</v>
      </c>
      <c r="AW216" s="15" t="s">
        <v>30</v>
      </c>
      <c r="AX216" s="15" t="s">
        <v>73</v>
      </c>
      <c r="AY216" s="277" t="s">
        <v>145</v>
      </c>
    </row>
    <row r="217" s="13" customFormat="1">
      <c r="A217" s="13"/>
      <c r="B217" s="246"/>
      <c r="C217" s="247"/>
      <c r="D217" s="239" t="s">
        <v>159</v>
      </c>
      <c r="E217" s="248" t="s">
        <v>1</v>
      </c>
      <c r="F217" s="249" t="s">
        <v>924</v>
      </c>
      <c r="G217" s="247"/>
      <c r="H217" s="250">
        <v>69.359999999999999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159</v>
      </c>
      <c r="AU217" s="256" t="s">
        <v>82</v>
      </c>
      <c r="AV217" s="13" t="s">
        <v>82</v>
      </c>
      <c r="AW217" s="13" t="s">
        <v>30</v>
      </c>
      <c r="AX217" s="13" t="s">
        <v>73</v>
      </c>
      <c r="AY217" s="256" t="s">
        <v>145</v>
      </c>
    </row>
    <row r="218" s="14" customFormat="1">
      <c r="A218" s="14"/>
      <c r="B218" s="257"/>
      <c r="C218" s="258"/>
      <c r="D218" s="239" t="s">
        <v>159</v>
      </c>
      <c r="E218" s="259" t="s">
        <v>1</v>
      </c>
      <c r="F218" s="260" t="s">
        <v>162</v>
      </c>
      <c r="G218" s="258"/>
      <c r="H218" s="261">
        <v>92.480000000000004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159</v>
      </c>
      <c r="AU218" s="267" t="s">
        <v>82</v>
      </c>
      <c r="AV218" s="14" t="s">
        <v>153</v>
      </c>
      <c r="AW218" s="14" t="s">
        <v>30</v>
      </c>
      <c r="AX218" s="14" t="s">
        <v>80</v>
      </c>
      <c r="AY218" s="267" t="s">
        <v>145</v>
      </c>
    </row>
    <row r="219" s="12" customFormat="1" ht="22.8" customHeight="1">
      <c r="A219" s="12"/>
      <c r="B219" s="210"/>
      <c r="C219" s="211"/>
      <c r="D219" s="212" t="s">
        <v>72</v>
      </c>
      <c r="E219" s="224" t="s">
        <v>330</v>
      </c>
      <c r="F219" s="224" t="s">
        <v>331</v>
      </c>
      <c r="G219" s="211"/>
      <c r="H219" s="211"/>
      <c r="I219" s="214"/>
      <c r="J219" s="225">
        <f>BK219</f>
        <v>0</v>
      </c>
      <c r="K219" s="211"/>
      <c r="L219" s="216"/>
      <c r="M219" s="217"/>
      <c r="N219" s="218"/>
      <c r="O219" s="218"/>
      <c r="P219" s="219">
        <f>SUM(P220:P241)</f>
        <v>0</v>
      </c>
      <c r="Q219" s="218"/>
      <c r="R219" s="219">
        <f>SUM(R220:R241)</f>
        <v>0</v>
      </c>
      <c r="S219" s="218"/>
      <c r="T219" s="220">
        <f>SUM(T220:T241)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1" t="s">
        <v>80</v>
      </c>
      <c r="AT219" s="222" t="s">
        <v>72</v>
      </c>
      <c r="AU219" s="222" t="s">
        <v>80</v>
      </c>
      <c r="AY219" s="221" t="s">
        <v>145</v>
      </c>
      <c r="BK219" s="223">
        <f>SUM(BK220:BK241)</f>
        <v>0</v>
      </c>
    </row>
    <row r="220" s="2" customFormat="1" ht="16.5" customHeight="1">
      <c r="A220" s="38"/>
      <c r="B220" s="39"/>
      <c r="C220" s="226" t="s">
        <v>311</v>
      </c>
      <c r="D220" s="226" t="s">
        <v>148</v>
      </c>
      <c r="E220" s="227" t="s">
        <v>333</v>
      </c>
      <c r="F220" s="228" t="s">
        <v>334</v>
      </c>
      <c r="G220" s="229" t="s">
        <v>212</v>
      </c>
      <c r="H220" s="230">
        <v>46.762</v>
      </c>
      <c r="I220" s="231"/>
      <c r="J220" s="232">
        <f>ROUND(I220*H220,2)</f>
        <v>0</v>
      </c>
      <c r="K220" s="228" t="s">
        <v>152</v>
      </c>
      <c r="L220" s="44"/>
      <c r="M220" s="233" t="s">
        <v>1</v>
      </c>
      <c r="N220" s="234" t="s">
        <v>38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153</v>
      </c>
      <c r="AT220" s="237" t="s">
        <v>148</v>
      </c>
      <c r="AU220" s="237" t="s">
        <v>82</v>
      </c>
      <c r="AY220" s="17" t="s">
        <v>145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80</v>
      </c>
      <c r="BK220" s="238">
        <f>ROUND(I220*H220,2)</f>
        <v>0</v>
      </c>
      <c r="BL220" s="17" t="s">
        <v>153</v>
      </c>
      <c r="BM220" s="237" t="s">
        <v>925</v>
      </c>
    </row>
    <row r="221" s="2" customFormat="1">
      <c r="A221" s="38"/>
      <c r="B221" s="39"/>
      <c r="C221" s="40"/>
      <c r="D221" s="239" t="s">
        <v>155</v>
      </c>
      <c r="E221" s="40"/>
      <c r="F221" s="240" t="s">
        <v>336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155</v>
      </c>
      <c r="AU221" s="17" t="s">
        <v>82</v>
      </c>
    </row>
    <row r="222" s="2" customFormat="1">
      <c r="A222" s="38"/>
      <c r="B222" s="39"/>
      <c r="C222" s="40"/>
      <c r="D222" s="244" t="s">
        <v>157</v>
      </c>
      <c r="E222" s="40"/>
      <c r="F222" s="245" t="s">
        <v>337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82</v>
      </c>
    </row>
    <row r="223" s="2" customFormat="1" ht="24.15" customHeight="1">
      <c r="A223" s="38"/>
      <c r="B223" s="39"/>
      <c r="C223" s="226" t="s">
        <v>267</v>
      </c>
      <c r="D223" s="226" t="s">
        <v>148</v>
      </c>
      <c r="E223" s="227" t="s">
        <v>926</v>
      </c>
      <c r="F223" s="228" t="s">
        <v>927</v>
      </c>
      <c r="G223" s="229" t="s">
        <v>212</v>
      </c>
      <c r="H223" s="230">
        <v>46.762</v>
      </c>
      <c r="I223" s="231"/>
      <c r="J223" s="232">
        <f>ROUND(I223*H223,2)</f>
        <v>0</v>
      </c>
      <c r="K223" s="228" t="s">
        <v>152</v>
      </c>
      <c r="L223" s="44"/>
      <c r="M223" s="233" t="s">
        <v>1</v>
      </c>
      <c r="N223" s="234" t="s">
        <v>38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153</v>
      </c>
      <c r="AT223" s="237" t="s">
        <v>148</v>
      </c>
      <c r="AU223" s="237" t="s">
        <v>82</v>
      </c>
      <c r="AY223" s="17" t="s">
        <v>145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80</v>
      </c>
      <c r="BK223" s="238">
        <f>ROUND(I223*H223,2)</f>
        <v>0</v>
      </c>
      <c r="BL223" s="17" t="s">
        <v>153</v>
      </c>
      <c r="BM223" s="237" t="s">
        <v>928</v>
      </c>
    </row>
    <row r="224" s="2" customFormat="1">
      <c r="A224" s="38"/>
      <c r="B224" s="39"/>
      <c r="C224" s="40"/>
      <c r="D224" s="239" t="s">
        <v>155</v>
      </c>
      <c r="E224" s="40"/>
      <c r="F224" s="240" t="s">
        <v>929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155</v>
      </c>
      <c r="AU224" s="17" t="s">
        <v>82</v>
      </c>
    </row>
    <row r="225" s="2" customFormat="1">
      <c r="A225" s="38"/>
      <c r="B225" s="39"/>
      <c r="C225" s="40"/>
      <c r="D225" s="244" t="s">
        <v>157</v>
      </c>
      <c r="E225" s="40"/>
      <c r="F225" s="245" t="s">
        <v>930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157</v>
      </c>
      <c r="AU225" s="17" t="s">
        <v>82</v>
      </c>
    </row>
    <row r="226" s="2" customFormat="1" ht="24.15" customHeight="1">
      <c r="A226" s="38"/>
      <c r="B226" s="39"/>
      <c r="C226" s="226" t="s">
        <v>259</v>
      </c>
      <c r="D226" s="226" t="s">
        <v>148</v>
      </c>
      <c r="E226" s="227" t="s">
        <v>931</v>
      </c>
      <c r="F226" s="228" t="s">
        <v>932</v>
      </c>
      <c r="G226" s="229" t="s">
        <v>212</v>
      </c>
      <c r="H226" s="230">
        <v>683.45600000000002</v>
      </c>
      <c r="I226" s="231"/>
      <c r="J226" s="232">
        <f>ROUND(I226*H226,2)</f>
        <v>0</v>
      </c>
      <c r="K226" s="228" t="s">
        <v>152</v>
      </c>
      <c r="L226" s="44"/>
      <c r="M226" s="233" t="s">
        <v>1</v>
      </c>
      <c r="N226" s="234" t="s">
        <v>38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153</v>
      </c>
      <c r="AT226" s="237" t="s">
        <v>148</v>
      </c>
      <c r="AU226" s="237" t="s">
        <v>82</v>
      </c>
      <c r="AY226" s="17" t="s">
        <v>145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80</v>
      </c>
      <c r="BK226" s="238">
        <f>ROUND(I226*H226,2)</f>
        <v>0</v>
      </c>
      <c r="BL226" s="17" t="s">
        <v>153</v>
      </c>
      <c r="BM226" s="237" t="s">
        <v>933</v>
      </c>
    </row>
    <row r="227" s="2" customFormat="1">
      <c r="A227" s="38"/>
      <c r="B227" s="39"/>
      <c r="C227" s="40"/>
      <c r="D227" s="239" t="s">
        <v>155</v>
      </c>
      <c r="E227" s="40"/>
      <c r="F227" s="240" t="s">
        <v>934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155</v>
      </c>
      <c r="AU227" s="17" t="s">
        <v>82</v>
      </c>
    </row>
    <row r="228" s="2" customFormat="1">
      <c r="A228" s="38"/>
      <c r="B228" s="39"/>
      <c r="C228" s="40"/>
      <c r="D228" s="244" t="s">
        <v>157</v>
      </c>
      <c r="E228" s="40"/>
      <c r="F228" s="245" t="s">
        <v>935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157</v>
      </c>
      <c r="AU228" s="17" t="s">
        <v>82</v>
      </c>
    </row>
    <row r="229" s="15" customFormat="1">
      <c r="A229" s="15"/>
      <c r="B229" s="268"/>
      <c r="C229" s="269"/>
      <c r="D229" s="239" t="s">
        <v>159</v>
      </c>
      <c r="E229" s="270" t="s">
        <v>1</v>
      </c>
      <c r="F229" s="271" t="s">
        <v>936</v>
      </c>
      <c r="G229" s="269"/>
      <c r="H229" s="270" t="s">
        <v>1</v>
      </c>
      <c r="I229" s="272"/>
      <c r="J229" s="269"/>
      <c r="K229" s="269"/>
      <c r="L229" s="273"/>
      <c r="M229" s="274"/>
      <c r="N229" s="275"/>
      <c r="O229" s="275"/>
      <c r="P229" s="275"/>
      <c r="Q229" s="275"/>
      <c r="R229" s="275"/>
      <c r="S229" s="275"/>
      <c r="T229" s="27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7" t="s">
        <v>159</v>
      </c>
      <c r="AU229" s="277" t="s">
        <v>82</v>
      </c>
      <c r="AV229" s="15" t="s">
        <v>80</v>
      </c>
      <c r="AW229" s="15" t="s">
        <v>30</v>
      </c>
      <c r="AX229" s="15" t="s">
        <v>73</v>
      </c>
      <c r="AY229" s="277" t="s">
        <v>145</v>
      </c>
    </row>
    <row r="230" s="13" customFormat="1">
      <c r="A230" s="13"/>
      <c r="B230" s="246"/>
      <c r="C230" s="247"/>
      <c r="D230" s="239" t="s">
        <v>159</v>
      </c>
      <c r="E230" s="248" t="s">
        <v>1</v>
      </c>
      <c r="F230" s="249" t="s">
        <v>937</v>
      </c>
      <c r="G230" s="247"/>
      <c r="H230" s="250">
        <v>48.359999999999999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159</v>
      </c>
      <c r="AU230" s="256" t="s">
        <v>82</v>
      </c>
      <c r="AV230" s="13" t="s">
        <v>82</v>
      </c>
      <c r="AW230" s="13" t="s">
        <v>30</v>
      </c>
      <c r="AX230" s="13" t="s">
        <v>73</v>
      </c>
      <c r="AY230" s="256" t="s">
        <v>145</v>
      </c>
    </row>
    <row r="231" s="15" customFormat="1">
      <c r="A231" s="15"/>
      <c r="B231" s="268"/>
      <c r="C231" s="269"/>
      <c r="D231" s="239" t="s">
        <v>159</v>
      </c>
      <c r="E231" s="270" t="s">
        <v>1</v>
      </c>
      <c r="F231" s="271" t="s">
        <v>938</v>
      </c>
      <c r="G231" s="269"/>
      <c r="H231" s="270" t="s">
        <v>1</v>
      </c>
      <c r="I231" s="272"/>
      <c r="J231" s="269"/>
      <c r="K231" s="269"/>
      <c r="L231" s="273"/>
      <c r="M231" s="274"/>
      <c r="N231" s="275"/>
      <c r="O231" s="275"/>
      <c r="P231" s="275"/>
      <c r="Q231" s="275"/>
      <c r="R231" s="275"/>
      <c r="S231" s="275"/>
      <c r="T231" s="27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7" t="s">
        <v>159</v>
      </c>
      <c r="AU231" s="277" t="s">
        <v>82</v>
      </c>
      <c r="AV231" s="15" t="s">
        <v>80</v>
      </c>
      <c r="AW231" s="15" t="s">
        <v>30</v>
      </c>
      <c r="AX231" s="15" t="s">
        <v>73</v>
      </c>
      <c r="AY231" s="277" t="s">
        <v>145</v>
      </c>
    </row>
    <row r="232" s="13" customFormat="1">
      <c r="A232" s="13"/>
      <c r="B232" s="246"/>
      <c r="C232" s="247"/>
      <c r="D232" s="239" t="s">
        <v>159</v>
      </c>
      <c r="E232" s="248" t="s">
        <v>1</v>
      </c>
      <c r="F232" s="249" t="s">
        <v>939</v>
      </c>
      <c r="G232" s="247"/>
      <c r="H232" s="250">
        <v>635.096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159</v>
      </c>
      <c r="AU232" s="256" t="s">
        <v>82</v>
      </c>
      <c r="AV232" s="13" t="s">
        <v>82</v>
      </c>
      <c r="AW232" s="13" t="s">
        <v>30</v>
      </c>
      <c r="AX232" s="13" t="s">
        <v>73</v>
      </c>
      <c r="AY232" s="256" t="s">
        <v>145</v>
      </c>
    </row>
    <row r="233" s="14" customFormat="1">
      <c r="A233" s="14"/>
      <c r="B233" s="257"/>
      <c r="C233" s="258"/>
      <c r="D233" s="239" t="s">
        <v>159</v>
      </c>
      <c r="E233" s="259" t="s">
        <v>1</v>
      </c>
      <c r="F233" s="260" t="s">
        <v>162</v>
      </c>
      <c r="G233" s="258"/>
      <c r="H233" s="261">
        <v>683.45600000000002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7" t="s">
        <v>159</v>
      </c>
      <c r="AU233" s="267" t="s">
        <v>82</v>
      </c>
      <c r="AV233" s="14" t="s">
        <v>153</v>
      </c>
      <c r="AW233" s="14" t="s">
        <v>30</v>
      </c>
      <c r="AX233" s="14" t="s">
        <v>80</v>
      </c>
      <c r="AY233" s="267" t="s">
        <v>145</v>
      </c>
    </row>
    <row r="234" s="2" customFormat="1" ht="33" customHeight="1">
      <c r="A234" s="38"/>
      <c r="B234" s="39"/>
      <c r="C234" s="226" t="s">
        <v>273</v>
      </c>
      <c r="D234" s="226" t="s">
        <v>148</v>
      </c>
      <c r="E234" s="227" t="s">
        <v>362</v>
      </c>
      <c r="F234" s="228" t="s">
        <v>363</v>
      </c>
      <c r="G234" s="229" t="s">
        <v>212</v>
      </c>
      <c r="H234" s="230">
        <v>45.363999999999997</v>
      </c>
      <c r="I234" s="231"/>
      <c r="J234" s="232">
        <f>ROUND(I234*H234,2)</f>
        <v>0</v>
      </c>
      <c r="K234" s="228" t="s">
        <v>152</v>
      </c>
      <c r="L234" s="44"/>
      <c r="M234" s="233" t="s">
        <v>1</v>
      </c>
      <c r="N234" s="234" t="s">
        <v>38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153</v>
      </c>
      <c r="AT234" s="237" t="s">
        <v>148</v>
      </c>
      <c r="AU234" s="237" t="s">
        <v>82</v>
      </c>
      <c r="AY234" s="17" t="s">
        <v>145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80</v>
      </c>
      <c r="BK234" s="238">
        <f>ROUND(I234*H234,2)</f>
        <v>0</v>
      </c>
      <c r="BL234" s="17" t="s">
        <v>153</v>
      </c>
      <c r="BM234" s="237" t="s">
        <v>940</v>
      </c>
    </row>
    <row r="235" s="2" customFormat="1">
      <c r="A235" s="38"/>
      <c r="B235" s="39"/>
      <c r="C235" s="40"/>
      <c r="D235" s="239" t="s">
        <v>155</v>
      </c>
      <c r="E235" s="40"/>
      <c r="F235" s="240" t="s">
        <v>365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155</v>
      </c>
      <c r="AU235" s="17" t="s">
        <v>82</v>
      </c>
    </row>
    <row r="236" s="2" customFormat="1">
      <c r="A236" s="38"/>
      <c r="B236" s="39"/>
      <c r="C236" s="40"/>
      <c r="D236" s="244" t="s">
        <v>157</v>
      </c>
      <c r="E236" s="40"/>
      <c r="F236" s="245" t="s">
        <v>366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82</v>
      </c>
    </row>
    <row r="237" s="13" customFormat="1">
      <c r="A237" s="13"/>
      <c r="B237" s="246"/>
      <c r="C237" s="247"/>
      <c r="D237" s="239" t="s">
        <v>159</v>
      </c>
      <c r="E237" s="248" t="s">
        <v>1</v>
      </c>
      <c r="F237" s="249" t="s">
        <v>941</v>
      </c>
      <c r="G237" s="247"/>
      <c r="H237" s="250">
        <v>45.363999999999997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159</v>
      </c>
      <c r="AU237" s="256" t="s">
        <v>82</v>
      </c>
      <c r="AV237" s="13" t="s">
        <v>82</v>
      </c>
      <c r="AW237" s="13" t="s">
        <v>30</v>
      </c>
      <c r="AX237" s="13" t="s">
        <v>80</v>
      </c>
      <c r="AY237" s="256" t="s">
        <v>145</v>
      </c>
    </row>
    <row r="238" s="2" customFormat="1" ht="33" customHeight="1">
      <c r="A238" s="38"/>
      <c r="B238" s="39"/>
      <c r="C238" s="226" t="s">
        <v>281</v>
      </c>
      <c r="D238" s="226" t="s">
        <v>148</v>
      </c>
      <c r="E238" s="227" t="s">
        <v>391</v>
      </c>
      <c r="F238" s="228" t="s">
        <v>392</v>
      </c>
      <c r="G238" s="229" t="s">
        <v>212</v>
      </c>
      <c r="H238" s="230">
        <v>1.2090000000000001</v>
      </c>
      <c r="I238" s="231"/>
      <c r="J238" s="232">
        <f>ROUND(I238*H238,2)</f>
        <v>0</v>
      </c>
      <c r="K238" s="228" t="s">
        <v>152</v>
      </c>
      <c r="L238" s="44"/>
      <c r="M238" s="233" t="s">
        <v>1</v>
      </c>
      <c r="N238" s="234" t="s">
        <v>38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153</v>
      </c>
      <c r="AT238" s="237" t="s">
        <v>148</v>
      </c>
      <c r="AU238" s="237" t="s">
        <v>82</v>
      </c>
      <c r="AY238" s="17" t="s">
        <v>145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80</v>
      </c>
      <c r="BK238" s="238">
        <f>ROUND(I238*H238,2)</f>
        <v>0</v>
      </c>
      <c r="BL238" s="17" t="s">
        <v>153</v>
      </c>
      <c r="BM238" s="237" t="s">
        <v>942</v>
      </c>
    </row>
    <row r="239" s="2" customFormat="1">
      <c r="A239" s="38"/>
      <c r="B239" s="39"/>
      <c r="C239" s="40"/>
      <c r="D239" s="239" t="s">
        <v>155</v>
      </c>
      <c r="E239" s="40"/>
      <c r="F239" s="240" t="s">
        <v>394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155</v>
      </c>
      <c r="AU239" s="17" t="s">
        <v>82</v>
      </c>
    </row>
    <row r="240" s="2" customFormat="1">
      <c r="A240" s="38"/>
      <c r="B240" s="39"/>
      <c r="C240" s="40"/>
      <c r="D240" s="244" t="s">
        <v>157</v>
      </c>
      <c r="E240" s="40"/>
      <c r="F240" s="245" t="s">
        <v>395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157</v>
      </c>
      <c r="AU240" s="17" t="s">
        <v>82</v>
      </c>
    </row>
    <row r="241" s="13" customFormat="1">
      <c r="A241" s="13"/>
      <c r="B241" s="246"/>
      <c r="C241" s="247"/>
      <c r="D241" s="239" t="s">
        <v>159</v>
      </c>
      <c r="E241" s="248" t="s">
        <v>1</v>
      </c>
      <c r="F241" s="249" t="s">
        <v>943</v>
      </c>
      <c r="G241" s="247"/>
      <c r="H241" s="250">
        <v>1.2090000000000001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159</v>
      </c>
      <c r="AU241" s="256" t="s">
        <v>82</v>
      </c>
      <c r="AV241" s="13" t="s">
        <v>82</v>
      </c>
      <c r="AW241" s="13" t="s">
        <v>30</v>
      </c>
      <c r="AX241" s="13" t="s">
        <v>80</v>
      </c>
      <c r="AY241" s="256" t="s">
        <v>145</v>
      </c>
    </row>
    <row r="242" s="12" customFormat="1" ht="25.92" customHeight="1">
      <c r="A242" s="12"/>
      <c r="B242" s="210"/>
      <c r="C242" s="211"/>
      <c r="D242" s="212" t="s">
        <v>72</v>
      </c>
      <c r="E242" s="213" t="s">
        <v>403</v>
      </c>
      <c r="F242" s="213" t="s">
        <v>404</v>
      </c>
      <c r="G242" s="211"/>
      <c r="H242" s="211"/>
      <c r="I242" s="214"/>
      <c r="J242" s="215">
        <f>BK242</f>
        <v>0</v>
      </c>
      <c r="K242" s="211"/>
      <c r="L242" s="216"/>
      <c r="M242" s="217"/>
      <c r="N242" s="218"/>
      <c r="O242" s="218"/>
      <c r="P242" s="219">
        <f>P243+P248+P253+P259+P276+P285+P291</f>
        <v>0</v>
      </c>
      <c r="Q242" s="218"/>
      <c r="R242" s="219">
        <f>R243+R248+R253+R259+R276+R285+R291</f>
        <v>0</v>
      </c>
      <c r="S242" s="218"/>
      <c r="T242" s="220">
        <f>T243+T248+T253+T259+T276+T285+T291</f>
        <v>0.85038799999999992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1" t="s">
        <v>82</v>
      </c>
      <c r="AT242" s="222" t="s">
        <v>72</v>
      </c>
      <c r="AU242" s="222" t="s">
        <v>73</v>
      </c>
      <c r="AY242" s="221" t="s">
        <v>145</v>
      </c>
      <c r="BK242" s="223">
        <f>BK243+BK248+BK253+BK259+BK276+BK285+BK291</f>
        <v>0</v>
      </c>
    </row>
    <row r="243" s="12" customFormat="1" ht="22.8" customHeight="1">
      <c r="A243" s="12"/>
      <c r="B243" s="210"/>
      <c r="C243" s="211"/>
      <c r="D243" s="212" t="s">
        <v>72</v>
      </c>
      <c r="E243" s="224" t="s">
        <v>944</v>
      </c>
      <c r="F243" s="224" t="s">
        <v>945</v>
      </c>
      <c r="G243" s="211"/>
      <c r="H243" s="211"/>
      <c r="I243" s="214"/>
      <c r="J243" s="225">
        <f>BK243</f>
        <v>0</v>
      </c>
      <c r="K243" s="211"/>
      <c r="L243" s="216"/>
      <c r="M243" s="217"/>
      <c r="N243" s="218"/>
      <c r="O243" s="218"/>
      <c r="P243" s="219">
        <f>SUM(P244:P247)</f>
        <v>0</v>
      </c>
      <c r="Q243" s="218"/>
      <c r="R243" s="219">
        <f>SUM(R244:R247)</f>
        <v>0</v>
      </c>
      <c r="S243" s="218"/>
      <c r="T243" s="220">
        <f>SUM(T244:T247)</f>
        <v>0.44729999999999998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1" t="s">
        <v>82</v>
      </c>
      <c r="AT243" s="222" t="s">
        <v>72</v>
      </c>
      <c r="AU243" s="222" t="s">
        <v>80</v>
      </c>
      <c r="AY243" s="221" t="s">
        <v>145</v>
      </c>
      <c r="BK243" s="223">
        <f>SUM(BK244:BK247)</f>
        <v>0</v>
      </c>
    </row>
    <row r="244" s="2" customFormat="1" ht="24.15" customHeight="1">
      <c r="A244" s="38"/>
      <c r="B244" s="39"/>
      <c r="C244" s="226" t="s">
        <v>296</v>
      </c>
      <c r="D244" s="226" t="s">
        <v>148</v>
      </c>
      <c r="E244" s="227" t="s">
        <v>946</v>
      </c>
      <c r="F244" s="228" t="s">
        <v>947</v>
      </c>
      <c r="G244" s="229" t="s">
        <v>151</v>
      </c>
      <c r="H244" s="230">
        <v>31.949999999999999</v>
      </c>
      <c r="I244" s="231"/>
      <c r="J244" s="232">
        <f>ROUND(I244*H244,2)</f>
        <v>0</v>
      </c>
      <c r="K244" s="228" t="s">
        <v>948</v>
      </c>
      <c r="L244" s="44"/>
      <c r="M244" s="233" t="s">
        <v>1</v>
      </c>
      <c r="N244" s="234" t="s">
        <v>38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0.014</v>
      </c>
      <c r="T244" s="236">
        <f>S244*H244</f>
        <v>0.44729999999999998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411</v>
      </c>
      <c r="AT244" s="237" t="s">
        <v>148</v>
      </c>
      <c r="AU244" s="237" t="s">
        <v>82</v>
      </c>
      <c r="AY244" s="17" t="s">
        <v>145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80</v>
      </c>
      <c r="BK244" s="238">
        <f>ROUND(I244*H244,2)</f>
        <v>0</v>
      </c>
      <c r="BL244" s="17" t="s">
        <v>411</v>
      </c>
      <c r="BM244" s="237" t="s">
        <v>949</v>
      </c>
    </row>
    <row r="245" s="2" customFormat="1">
      <c r="A245" s="38"/>
      <c r="B245" s="39"/>
      <c r="C245" s="40"/>
      <c r="D245" s="239" t="s">
        <v>155</v>
      </c>
      <c r="E245" s="40"/>
      <c r="F245" s="240" t="s">
        <v>947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155</v>
      </c>
      <c r="AU245" s="17" t="s">
        <v>82</v>
      </c>
    </row>
    <row r="246" s="2" customFormat="1">
      <c r="A246" s="38"/>
      <c r="B246" s="39"/>
      <c r="C246" s="40"/>
      <c r="D246" s="244" t="s">
        <v>157</v>
      </c>
      <c r="E246" s="40"/>
      <c r="F246" s="245" t="s">
        <v>950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82</v>
      </c>
    </row>
    <row r="247" s="13" customFormat="1">
      <c r="A247" s="13"/>
      <c r="B247" s="246"/>
      <c r="C247" s="247"/>
      <c r="D247" s="239" t="s">
        <v>159</v>
      </c>
      <c r="E247" s="248" t="s">
        <v>1</v>
      </c>
      <c r="F247" s="249" t="s">
        <v>951</v>
      </c>
      <c r="G247" s="247"/>
      <c r="H247" s="250">
        <v>31.949999999999999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6" t="s">
        <v>159</v>
      </c>
      <c r="AU247" s="256" t="s">
        <v>82</v>
      </c>
      <c r="AV247" s="13" t="s">
        <v>82</v>
      </c>
      <c r="AW247" s="13" t="s">
        <v>30</v>
      </c>
      <c r="AX247" s="13" t="s">
        <v>80</v>
      </c>
      <c r="AY247" s="256" t="s">
        <v>145</v>
      </c>
    </row>
    <row r="248" s="12" customFormat="1" ht="22.8" customHeight="1">
      <c r="A248" s="12"/>
      <c r="B248" s="210"/>
      <c r="C248" s="211"/>
      <c r="D248" s="212" t="s">
        <v>72</v>
      </c>
      <c r="E248" s="224" t="s">
        <v>952</v>
      </c>
      <c r="F248" s="224" t="s">
        <v>953</v>
      </c>
      <c r="G248" s="211"/>
      <c r="H248" s="211"/>
      <c r="I248" s="214"/>
      <c r="J248" s="225">
        <f>BK248</f>
        <v>0</v>
      </c>
      <c r="K248" s="211"/>
      <c r="L248" s="216"/>
      <c r="M248" s="217"/>
      <c r="N248" s="218"/>
      <c r="O248" s="218"/>
      <c r="P248" s="219">
        <f>SUM(P249:P252)</f>
        <v>0</v>
      </c>
      <c r="Q248" s="218"/>
      <c r="R248" s="219">
        <f>SUM(R249:R252)</f>
        <v>0</v>
      </c>
      <c r="S248" s="218"/>
      <c r="T248" s="220">
        <f>SUM(T249:T252)</f>
        <v>0.16933499999999999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1" t="s">
        <v>82</v>
      </c>
      <c r="AT248" s="222" t="s">
        <v>72</v>
      </c>
      <c r="AU248" s="222" t="s">
        <v>80</v>
      </c>
      <c r="AY248" s="221" t="s">
        <v>145</v>
      </c>
      <c r="BK248" s="223">
        <f>SUM(BK249:BK252)</f>
        <v>0</v>
      </c>
    </row>
    <row r="249" s="2" customFormat="1" ht="33" customHeight="1">
      <c r="A249" s="38"/>
      <c r="B249" s="39"/>
      <c r="C249" s="226" t="s">
        <v>446</v>
      </c>
      <c r="D249" s="226" t="s">
        <v>148</v>
      </c>
      <c r="E249" s="227" t="s">
        <v>954</v>
      </c>
      <c r="F249" s="228" t="s">
        <v>955</v>
      </c>
      <c r="G249" s="229" t="s">
        <v>151</v>
      </c>
      <c r="H249" s="230">
        <v>31.949999999999999</v>
      </c>
      <c r="I249" s="231"/>
      <c r="J249" s="232">
        <f>ROUND(I249*H249,2)</f>
        <v>0</v>
      </c>
      <c r="K249" s="228" t="s">
        <v>152</v>
      </c>
      <c r="L249" s="44"/>
      <c r="M249" s="233" t="s">
        <v>1</v>
      </c>
      <c r="N249" s="234" t="s">
        <v>38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0.0053</v>
      </c>
      <c r="T249" s="236">
        <f>S249*H249</f>
        <v>0.16933499999999999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411</v>
      </c>
      <c r="AT249" s="237" t="s">
        <v>148</v>
      </c>
      <c r="AU249" s="237" t="s">
        <v>82</v>
      </c>
      <c r="AY249" s="17" t="s">
        <v>145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80</v>
      </c>
      <c r="BK249" s="238">
        <f>ROUND(I249*H249,2)</f>
        <v>0</v>
      </c>
      <c r="BL249" s="17" t="s">
        <v>411</v>
      </c>
      <c r="BM249" s="237" t="s">
        <v>956</v>
      </c>
    </row>
    <row r="250" s="2" customFormat="1">
      <c r="A250" s="38"/>
      <c r="B250" s="39"/>
      <c r="C250" s="40"/>
      <c r="D250" s="239" t="s">
        <v>155</v>
      </c>
      <c r="E250" s="40"/>
      <c r="F250" s="240" t="s">
        <v>957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155</v>
      </c>
      <c r="AU250" s="17" t="s">
        <v>82</v>
      </c>
    </row>
    <row r="251" s="2" customFormat="1">
      <c r="A251" s="38"/>
      <c r="B251" s="39"/>
      <c r="C251" s="40"/>
      <c r="D251" s="244" t="s">
        <v>157</v>
      </c>
      <c r="E251" s="40"/>
      <c r="F251" s="245" t="s">
        <v>958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82</v>
      </c>
    </row>
    <row r="252" s="13" customFormat="1">
      <c r="A252" s="13"/>
      <c r="B252" s="246"/>
      <c r="C252" s="247"/>
      <c r="D252" s="239" t="s">
        <v>159</v>
      </c>
      <c r="E252" s="248" t="s">
        <v>1</v>
      </c>
      <c r="F252" s="249" t="s">
        <v>951</v>
      </c>
      <c r="G252" s="247"/>
      <c r="H252" s="250">
        <v>31.949999999999999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159</v>
      </c>
      <c r="AU252" s="256" t="s">
        <v>82</v>
      </c>
      <c r="AV252" s="13" t="s">
        <v>82</v>
      </c>
      <c r="AW252" s="13" t="s">
        <v>30</v>
      </c>
      <c r="AX252" s="13" t="s">
        <v>80</v>
      </c>
      <c r="AY252" s="256" t="s">
        <v>145</v>
      </c>
    </row>
    <row r="253" s="12" customFormat="1" ht="22.8" customHeight="1">
      <c r="A253" s="12"/>
      <c r="B253" s="210"/>
      <c r="C253" s="211"/>
      <c r="D253" s="212" t="s">
        <v>72</v>
      </c>
      <c r="E253" s="224" t="s">
        <v>766</v>
      </c>
      <c r="F253" s="224" t="s">
        <v>767</v>
      </c>
      <c r="G253" s="211"/>
      <c r="H253" s="211"/>
      <c r="I253" s="214"/>
      <c r="J253" s="225">
        <f>BK253</f>
        <v>0</v>
      </c>
      <c r="K253" s="211"/>
      <c r="L253" s="216"/>
      <c r="M253" s="217"/>
      <c r="N253" s="218"/>
      <c r="O253" s="218"/>
      <c r="P253" s="219">
        <f>SUM(P254:P258)</f>
        <v>0</v>
      </c>
      <c r="Q253" s="218"/>
      <c r="R253" s="219">
        <f>SUM(R254:R258)</f>
        <v>0</v>
      </c>
      <c r="S253" s="218"/>
      <c r="T253" s="220">
        <f>SUM(T254:T258)</f>
        <v>0.017999999999999999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1" t="s">
        <v>82</v>
      </c>
      <c r="AT253" s="222" t="s">
        <v>72</v>
      </c>
      <c r="AU253" s="222" t="s">
        <v>80</v>
      </c>
      <c r="AY253" s="221" t="s">
        <v>145</v>
      </c>
      <c r="BK253" s="223">
        <f>SUM(BK254:BK258)</f>
        <v>0</v>
      </c>
    </row>
    <row r="254" s="2" customFormat="1" ht="24.15" customHeight="1">
      <c r="A254" s="38"/>
      <c r="B254" s="39"/>
      <c r="C254" s="226" t="s">
        <v>436</v>
      </c>
      <c r="D254" s="226" t="s">
        <v>148</v>
      </c>
      <c r="E254" s="227" t="s">
        <v>959</v>
      </c>
      <c r="F254" s="228" t="s">
        <v>960</v>
      </c>
      <c r="G254" s="229" t="s">
        <v>166</v>
      </c>
      <c r="H254" s="230">
        <v>1</v>
      </c>
      <c r="I254" s="231"/>
      <c r="J254" s="232">
        <f>ROUND(I254*H254,2)</f>
        <v>0</v>
      </c>
      <c r="K254" s="228" t="s">
        <v>152</v>
      </c>
      <c r="L254" s="44"/>
      <c r="M254" s="233" t="s">
        <v>1</v>
      </c>
      <c r="N254" s="234" t="s">
        <v>38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0.017999999999999999</v>
      </c>
      <c r="T254" s="236">
        <f>S254*H254</f>
        <v>0.017999999999999999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411</v>
      </c>
      <c r="AT254" s="237" t="s">
        <v>148</v>
      </c>
      <c r="AU254" s="237" t="s">
        <v>82</v>
      </c>
      <c r="AY254" s="17" t="s">
        <v>145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80</v>
      </c>
      <c r="BK254" s="238">
        <f>ROUND(I254*H254,2)</f>
        <v>0</v>
      </c>
      <c r="BL254" s="17" t="s">
        <v>411</v>
      </c>
      <c r="BM254" s="237" t="s">
        <v>961</v>
      </c>
    </row>
    <row r="255" s="2" customFormat="1">
      <c r="A255" s="38"/>
      <c r="B255" s="39"/>
      <c r="C255" s="40"/>
      <c r="D255" s="239" t="s">
        <v>155</v>
      </c>
      <c r="E255" s="40"/>
      <c r="F255" s="240" t="s">
        <v>962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155</v>
      </c>
      <c r="AU255" s="17" t="s">
        <v>82</v>
      </c>
    </row>
    <row r="256" s="2" customFormat="1">
      <c r="A256" s="38"/>
      <c r="B256" s="39"/>
      <c r="C256" s="40"/>
      <c r="D256" s="244" t="s">
        <v>157</v>
      </c>
      <c r="E256" s="40"/>
      <c r="F256" s="245" t="s">
        <v>963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157</v>
      </c>
      <c r="AU256" s="17" t="s">
        <v>82</v>
      </c>
    </row>
    <row r="257" s="15" customFormat="1">
      <c r="A257" s="15"/>
      <c r="B257" s="268"/>
      <c r="C257" s="269"/>
      <c r="D257" s="239" t="s">
        <v>159</v>
      </c>
      <c r="E257" s="270" t="s">
        <v>1</v>
      </c>
      <c r="F257" s="271" t="s">
        <v>964</v>
      </c>
      <c r="G257" s="269"/>
      <c r="H257" s="270" t="s">
        <v>1</v>
      </c>
      <c r="I257" s="272"/>
      <c r="J257" s="269"/>
      <c r="K257" s="269"/>
      <c r="L257" s="273"/>
      <c r="M257" s="274"/>
      <c r="N257" s="275"/>
      <c r="O257" s="275"/>
      <c r="P257" s="275"/>
      <c r="Q257" s="275"/>
      <c r="R257" s="275"/>
      <c r="S257" s="275"/>
      <c r="T257" s="27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7" t="s">
        <v>159</v>
      </c>
      <c r="AU257" s="277" t="s">
        <v>82</v>
      </c>
      <c r="AV257" s="15" t="s">
        <v>80</v>
      </c>
      <c r="AW257" s="15" t="s">
        <v>30</v>
      </c>
      <c r="AX257" s="15" t="s">
        <v>73</v>
      </c>
      <c r="AY257" s="277" t="s">
        <v>145</v>
      </c>
    </row>
    <row r="258" s="13" customFormat="1">
      <c r="A258" s="13"/>
      <c r="B258" s="246"/>
      <c r="C258" s="247"/>
      <c r="D258" s="239" t="s">
        <v>159</v>
      </c>
      <c r="E258" s="248" t="s">
        <v>1</v>
      </c>
      <c r="F258" s="249" t="s">
        <v>80</v>
      </c>
      <c r="G258" s="247"/>
      <c r="H258" s="250">
        <v>1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6" t="s">
        <v>159</v>
      </c>
      <c r="AU258" s="256" t="s">
        <v>82</v>
      </c>
      <c r="AV258" s="13" t="s">
        <v>82</v>
      </c>
      <c r="AW258" s="13" t="s">
        <v>30</v>
      </c>
      <c r="AX258" s="13" t="s">
        <v>80</v>
      </c>
      <c r="AY258" s="256" t="s">
        <v>145</v>
      </c>
    </row>
    <row r="259" s="12" customFormat="1" ht="22.8" customHeight="1">
      <c r="A259" s="12"/>
      <c r="B259" s="210"/>
      <c r="C259" s="211"/>
      <c r="D259" s="212" t="s">
        <v>72</v>
      </c>
      <c r="E259" s="224" t="s">
        <v>479</v>
      </c>
      <c r="F259" s="224" t="s">
        <v>480</v>
      </c>
      <c r="G259" s="211"/>
      <c r="H259" s="211"/>
      <c r="I259" s="214"/>
      <c r="J259" s="225">
        <f>BK259</f>
        <v>0</v>
      </c>
      <c r="K259" s="211"/>
      <c r="L259" s="216"/>
      <c r="M259" s="217"/>
      <c r="N259" s="218"/>
      <c r="O259" s="218"/>
      <c r="P259" s="219">
        <f>SUM(P260:P275)</f>
        <v>0</v>
      </c>
      <c r="Q259" s="218"/>
      <c r="R259" s="219">
        <f>SUM(R260:R275)</f>
        <v>0</v>
      </c>
      <c r="S259" s="218"/>
      <c r="T259" s="220">
        <f>SUM(T260:T275)</f>
        <v>0.070752999999999996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1" t="s">
        <v>82</v>
      </c>
      <c r="AT259" s="222" t="s">
        <v>72</v>
      </c>
      <c r="AU259" s="222" t="s">
        <v>80</v>
      </c>
      <c r="AY259" s="221" t="s">
        <v>145</v>
      </c>
      <c r="BK259" s="223">
        <f>SUM(BK260:BK275)</f>
        <v>0</v>
      </c>
    </row>
    <row r="260" s="2" customFormat="1" ht="16.5" customHeight="1">
      <c r="A260" s="38"/>
      <c r="B260" s="39"/>
      <c r="C260" s="226" t="s">
        <v>80</v>
      </c>
      <c r="D260" s="226" t="s">
        <v>148</v>
      </c>
      <c r="E260" s="227" t="s">
        <v>842</v>
      </c>
      <c r="F260" s="228" t="s">
        <v>843</v>
      </c>
      <c r="G260" s="229" t="s">
        <v>314</v>
      </c>
      <c r="H260" s="230">
        <v>7.5999999999999996</v>
      </c>
      <c r="I260" s="231"/>
      <c r="J260" s="232">
        <f>ROUND(I260*H260,2)</f>
        <v>0</v>
      </c>
      <c r="K260" s="228" t="s">
        <v>152</v>
      </c>
      <c r="L260" s="44"/>
      <c r="M260" s="233" t="s">
        <v>1</v>
      </c>
      <c r="N260" s="234" t="s">
        <v>38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0.00167</v>
      </c>
      <c r="T260" s="236">
        <f>S260*H260</f>
        <v>0.012692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411</v>
      </c>
      <c r="AT260" s="237" t="s">
        <v>148</v>
      </c>
      <c r="AU260" s="237" t="s">
        <v>82</v>
      </c>
      <c r="AY260" s="17" t="s">
        <v>145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80</v>
      </c>
      <c r="BK260" s="238">
        <f>ROUND(I260*H260,2)</f>
        <v>0</v>
      </c>
      <c r="BL260" s="17" t="s">
        <v>411</v>
      </c>
      <c r="BM260" s="237" t="s">
        <v>965</v>
      </c>
    </row>
    <row r="261" s="2" customFormat="1">
      <c r="A261" s="38"/>
      <c r="B261" s="39"/>
      <c r="C261" s="40"/>
      <c r="D261" s="239" t="s">
        <v>155</v>
      </c>
      <c r="E261" s="40"/>
      <c r="F261" s="240" t="s">
        <v>845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155</v>
      </c>
      <c r="AU261" s="17" t="s">
        <v>82</v>
      </c>
    </row>
    <row r="262" s="2" customFormat="1">
      <c r="A262" s="38"/>
      <c r="B262" s="39"/>
      <c r="C262" s="40"/>
      <c r="D262" s="244" t="s">
        <v>157</v>
      </c>
      <c r="E262" s="40"/>
      <c r="F262" s="245" t="s">
        <v>846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157</v>
      </c>
      <c r="AU262" s="17" t="s">
        <v>82</v>
      </c>
    </row>
    <row r="263" s="13" customFormat="1">
      <c r="A263" s="13"/>
      <c r="B263" s="246"/>
      <c r="C263" s="247"/>
      <c r="D263" s="239" t="s">
        <v>159</v>
      </c>
      <c r="E263" s="248" t="s">
        <v>1</v>
      </c>
      <c r="F263" s="249" t="s">
        <v>966</v>
      </c>
      <c r="G263" s="247"/>
      <c r="H263" s="250">
        <v>7.5999999999999996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159</v>
      </c>
      <c r="AU263" s="256" t="s">
        <v>82</v>
      </c>
      <c r="AV263" s="13" t="s">
        <v>82</v>
      </c>
      <c r="AW263" s="13" t="s">
        <v>30</v>
      </c>
      <c r="AX263" s="13" t="s">
        <v>80</v>
      </c>
      <c r="AY263" s="256" t="s">
        <v>145</v>
      </c>
    </row>
    <row r="264" s="2" customFormat="1" ht="16.5" customHeight="1">
      <c r="A264" s="38"/>
      <c r="B264" s="39"/>
      <c r="C264" s="226" t="s">
        <v>82</v>
      </c>
      <c r="D264" s="226" t="s">
        <v>148</v>
      </c>
      <c r="E264" s="227" t="s">
        <v>967</v>
      </c>
      <c r="F264" s="228" t="s">
        <v>968</v>
      </c>
      <c r="G264" s="229" t="s">
        <v>314</v>
      </c>
      <c r="H264" s="230">
        <v>16.100000000000001</v>
      </c>
      <c r="I264" s="231"/>
      <c r="J264" s="232">
        <f>ROUND(I264*H264,2)</f>
        <v>0</v>
      </c>
      <c r="K264" s="228" t="s">
        <v>152</v>
      </c>
      <c r="L264" s="44"/>
      <c r="M264" s="233" t="s">
        <v>1</v>
      </c>
      <c r="N264" s="234" t="s">
        <v>38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0.00175</v>
      </c>
      <c r="T264" s="236">
        <f>S264*H264</f>
        <v>0.028175000000000002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411</v>
      </c>
      <c r="AT264" s="237" t="s">
        <v>148</v>
      </c>
      <c r="AU264" s="237" t="s">
        <v>82</v>
      </c>
      <c r="AY264" s="17" t="s">
        <v>145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80</v>
      </c>
      <c r="BK264" s="238">
        <f>ROUND(I264*H264,2)</f>
        <v>0</v>
      </c>
      <c r="BL264" s="17" t="s">
        <v>411</v>
      </c>
      <c r="BM264" s="237" t="s">
        <v>969</v>
      </c>
    </row>
    <row r="265" s="2" customFormat="1">
      <c r="A265" s="38"/>
      <c r="B265" s="39"/>
      <c r="C265" s="40"/>
      <c r="D265" s="239" t="s">
        <v>155</v>
      </c>
      <c r="E265" s="40"/>
      <c r="F265" s="240" t="s">
        <v>970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155</v>
      </c>
      <c r="AU265" s="17" t="s">
        <v>82</v>
      </c>
    </row>
    <row r="266" s="2" customFormat="1">
      <c r="A266" s="38"/>
      <c r="B266" s="39"/>
      <c r="C266" s="40"/>
      <c r="D266" s="244" t="s">
        <v>157</v>
      </c>
      <c r="E266" s="40"/>
      <c r="F266" s="245" t="s">
        <v>971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157</v>
      </c>
      <c r="AU266" s="17" t="s">
        <v>82</v>
      </c>
    </row>
    <row r="267" s="13" customFormat="1">
      <c r="A267" s="13"/>
      <c r="B267" s="246"/>
      <c r="C267" s="247"/>
      <c r="D267" s="239" t="s">
        <v>159</v>
      </c>
      <c r="E267" s="248" t="s">
        <v>1</v>
      </c>
      <c r="F267" s="249" t="s">
        <v>972</v>
      </c>
      <c r="G267" s="247"/>
      <c r="H267" s="250">
        <v>16.100000000000001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159</v>
      </c>
      <c r="AU267" s="256" t="s">
        <v>82</v>
      </c>
      <c r="AV267" s="13" t="s">
        <v>82</v>
      </c>
      <c r="AW267" s="13" t="s">
        <v>30</v>
      </c>
      <c r="AX267" s="13" t="s">
        <v>80</v>
      </c>
      <c r="AY267" s="256" t="s">
        <v>145</v>
      </c>
    </row>
    <row r="268" s="2" customFormat="1" ht="16.5" customHeight="1">
      <c r="A268" s="38"/>
      <c r="B268" s="39"/>
      <c r="C268" s="226" t="s">
        <v>207</v>
      </c>
      <c r="D268" s="226" t="s">
        <v>148</v>
      </c>
      <c r="E268" s="227" t="s">
        <v>500</v>
      </c>
      <c r="F268" s="228" t="s">
        <v>501</v>
      </c>
      <c r="G268" s="229" t="s">
        <v>314</v>
      </c>
      <c r="H268" s="230">
        <v>7.0999999999999996</v>
      </c>
      <c r="I268" s="231"/>
      <c r="J268" s="232">
        <f>ROUND(I268*H268,2)</f>
        <v>0</v>
      </c>
      <c r="K268" s="228" t="s">
        <v>152</v>
      </c>
      <c r="L268" s="44"/>
      <c r="M268" s="233" t="s">
        <v>1</v>
      </c>
      <c r="N268" s="234" t="s">
        <v>38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0.0025999999999999999</v>
      </c>
      <c r="T268" s="236">
        <f>S268*H268</f>
        <v>0.018459999999999997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411</v>
      </c>
      <c r="AT268" s="237" t="s">
        <v>148</v>
      </c>
      <c r="AU268" s="237" t="s">
        <v>82</v>
      </c>
      <c r="AY268" s="17" t="s">
        <v>145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80</v>
      </c>
      <c r="BK268" s="238">
        <f>ROUND(I268*H268,2)</f>
        <v>0</v>
      </c>
      <c r="BL268" s="17" t="s">
        <v>411</v>
      </c>
      <c r="BM268" s="237" t="s">
        <v>973</v>
      </c>
    </row>
    <row r="269" s="2" customFormat="1">
      <c r="A269" s="38"/>
      <c r="B269" s="39"/>
      <c r="C269" s="40"/>
      <c r="D269" s="239" t="s">
        <v>155</v>
      </c>
      <c r="E269" s="40"/>
      <c r="F269" s="240" t="s">
        <v>503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155</v>
      </c>
      <c r="AU269" s="17" t="s">
        <v>82</v>
      </c>
    </row>
    <row r="270" s="2" customFormat="1">
      <c r="A270" s="38"/>
      <c r="B270" s="39"/>
      <c r="C270" s="40"/>
      <c r="D270" s="244" t="s">
        <v>157</v>
      </c>
      <c r="E270" s="40"/>
      <c r="F270" s="245" t="s">
        <v>504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157</v>
      </c>
      <c r="AU270" s="17" t="s">
        <v>82</v>
      </c>
    </row>
    <row r="271" s="13" customFormat="1">
      <c r="A271" s="13"/>
      <c r="B271" s="246"/>
      <c r="C271" s="247"/>
      <c r="D271" s="239" t="s">
        <v>159</v>
      </c>
      <c r="E271" s="248" t="s">
        <v>1</v>
      </c>
      <c r="F271" s="249" t="s">
        <v>974</v>
      </c>
      <c r="G271" s="247"/>
      <c r="H271" s="250">
        <v>7.0999999999999996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159</v>
      </c>
      <c r="AU271" s="256" t="s">
        <v>82</v>
      </c>
      <c r="AV271" s="13" t="s">
        <v>82</v>
      </c>
      <c r="AW271" s="13" t="s">
        <v>30</v>
      </c>
      <c r="AX271" s="13" t="s">
        <v>80</v>
      </c>
      <c r="AY271" s="256" t="s">
        <v>145</v>
      </c>
    </row>
    <row r="272" s="2" customFormat="1" ht="16.5" customHeight="1">
      <c r="A272" s="38"/>
      <c r="B272" s="39"/>
      <c r="C272" s="226" t="s">
        <v>310</v>
      </c>
      <c r="D272" s="226" t="s">
        <v>148</v>
      </c>
      <c r="E272" s="227" t="s">
        <v>506</v>
      </c>
      <c r="F272" s="228" t="s">
        <v>507</v>
      </c>
      <c r="G272" s="229" t="s">
        <v>314</v>
      </c>
      <c r="H272" s="230">
        <v>2.8999999999999999</v>
      </c>
      <c r="I272" s="231"/>
      <c r="J272" s="232">
        <f>ROUND(I272*H272,2)</f>
        <v>0</v>
      </c>
      <c r="K272" s="228" t="s">
        <v>152</v>
      </c>
      <c r="L272" s="44"/>
      <c r="M272" s="233" t="s">
        <v>1</v>
      </c>
      <c r="N272" s="234" t="s">
        <v>38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0.0039399999999999999</v>
      </c>
      <c r="T272" s="236">
        <f>S272*H272</f>
        <v>0.011425999999999999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411</v>
      </c>
      <c r="AT272" s="237" t="s">
        <v>148</v>
      </c>
      <c r="AU272" s="237" t="s">
        <v>82</v>
      </c>
      <c r="AY272" s="17" t="s">
        <v>145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80</v>
      </c>
      <c r="BK272" s="238">
        <f>ROUND(I272*H272,2)</f>
        <v>0</v>
      </c>
      <c r="BL272" s="17" t="s">
        <v>411</v>
      </c>
      <c r="BM272" s="237" t="s">
        <v>975</v>
      </c>
    </row>
    <row r="273" s="2" customFormat="1">
      <c r="A273" s="38"/>
      <c r="B273" s="39"/>
      <c r="C273" s="40"/>
      <c r="D273" s="239" t="s">
        <v>155</v>
      </c>
      <c r="E273" s="40"/>
      <c r="F273" s="240" t="s">
        <v>509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155</v>
      </c>
      <c r="AU273" s="17" t="s">
        <v>82</v>
      </c>
    </row>
    <row r="274" s="2" customFormat="1">
      <c r="A274" s="38"/>
      <c r="B274" s="39"/>
      <c r="C274" s="40"/>
      <c r="D274" s="244" t="s">
        <v>157</v>
      </c>
      <c r="E274" s="40"/>
      <c r="F274" s="245" t="s">
        <v>510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157</v>
      </c>
      <c r="AU274" s="17" t="s">
        <v>82</v>
      </c>
    </row>
    <row r="275" s="13" customFormat="1">
      <c r="A275" s="13"/>
      <c r="B275" s="246"/>
      <c r="C275" s="247"/>
      <c r="D275" s="239" t="s">
        <v>159</v>
      </c>
      <c r="E275" s="248" t="s">
        <v>1</v>
      </c>
      <c r="F275" s="249" t="s">
        <v>976</v>
      </c>
      <c r="G275" s="247"/>
      <c r="H275" s="250">
        <v>2.8999999999999999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159</v>
      </c>
      <c r="AU275" s="256" t="s">
        <v>82</v>
      </c>
      <c r="AV275" s="13" t="s">
        <v>82</v>
      </c>
      <c r="AW275" s="13" t="s">
        <v>30</v>
      </c>
      <c r="AX275" s="13" t="s">
        <v>80</v>
      </c>
      <c r="AY275" s="256" t="s">
        <v>145</v>
      </c>
    </row>
    <row r="276" s="12" customFormat="1" ht="22.8" customHeight="1">
      <c r="A276" s="12"/>
      <c r="B276" s="210"/>
      <c r="C276" s="211"/>
      <c r="D276" s="212" t="s">
        <v>72</v>
      </c>
      <c r="E276" s="224" t="s">
        <v>865</v>
      </c>
      <c r="F276" s="224" t="s">
        <v>866</v>
      </c>
      <c r="G276" s="211"/>
      <c r="H276" s="211"/>
      <c r="I276" s="214"/>
      <c r="J276" s="225">
        <f>BK276</f>
        <v>0</v>
      </c>
      <c r="K276" s="211"/>
      <c r="L276" s="216"/>
      <c r="M276" s="217"/>
      <c r="N276" s="218"/>
      <c r="O276" s="218"/>
      <c r="P276" s="219">
        <f>SUM(P277:P284)</f>
        <v>0</v>
      </c>
      <c r="Q276" s="218"/>
      <c r="R276" s="219">
        <f>SUM(R277:R284)</f>
        <v>0</v>
      </c>
      <c r="S276" s="218"/>
      <c r="T276" s="220">
        <f>SUM(T277:T284)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1" t="s">
        <v>82</v>
      </c>
      <c r="AT276" s="222" t="s">
        <v>72</v>
      </c>
      <c r="AU276" s="222" t="s">
        <v>80</v>
      </c>
      <c r="AY276" s="221" t="s">
        <v>145</v>
      </c>
      <c r="BK276" s="223">
        <f>SUM(BK277:BK284)</f>
        <v>0</v>
      </c>
    </row>
    <row r="277" s="2" customFormat="1" ht="33" customHeight="1">
      <c r="A277" s="38"/>
      <c r="B277" s="39"/>
      <c r="C277" s="226" t="s">
        <v>153</v>
      </c>
      <c r="D277" s="226" t="s">
        <v>148</v>
      </c>
      <c r="E277" s="227" t="s">
        <v>977</v>
      </c>
      <c r="F277" s="228" t="s">
        <v>978</v>
      </c>
      <c r="G277" s="229" t="s">
        <v>151</v>
      </c>
      <c r="H277" s="230">
        <v>3.3799999999999999</v>
      </c>
      <c r="I277" s="231"/>
      <c r="J277" s="232">
        <f>ROUND(I277*H277,2)</f>
        <v>0</v>
      </c>
      <c r="K277" s="228" t="s">
        <v>152</v>
      </c>
      <c r="L277" s="44"/>
      <c r="M277" s="233" t="s">
        <v>1</v>
      </c>
      <c r="N277" s="234" t="s">
        <v>38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411</v>
      </c>
      <c r="AT277" s="237" t="s">
        <v>148</v>
      </c>
      <c r="AU277" s="237" t="s">
        <v>82</v>
      </c>
      <c r="AY277" s="17" t="s">
        <v>145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80</v>
      </c>
      <c r="BK277" s="238">
        <f>ROUND(I277*H277,2)</f>
        <v>0</v>
      </c>
      <c r="BL277" s="17" t="s">
        <v>411</v>
      </c>
      <c r="BM277" s="237" t="s">
        <v>979</v>
      </c>
    </row>
    <row r="278" s="2" customFormat="1">
      <c r="A278" s="38"/>
      <c r="B278" s="39"/>
      <c r="C278" s="40"/>
      <c r="D278" s="239" t="s">
        <v>155</v>
      </c>
      <c r="E278" s="40"/>
      <c r="F278" s="240" t="s">
        <v>980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155</v>
      </c>
      <c r="AU278" s="17" t="s">
        <v>82</v>
      </c>
    </row>
    <row r="279" s="2" customFormat="1">
      <c r="A279" s="38"/>
      <c r="B279" s="39"/>
      <c r="C279" s="40"/>
      <c r="D279" s="244" t="s">
        <v>157</v>
      </c>
      <c r="E279" s="40"/>
      <c r="F279" s="245" t="s">
        <v>981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157</v>
      </c>
      <c r="AU279" s="17" t="s">
        <v>82</v>
      </c>
    </row>
    <row r="280" s="13" customFormat="1">
      <c r="A280" s="13"/>
      <c r="B280" s="246"/>
      <c r="C280" s="247"/>
      <c r="D280" s="239" t="s">
        <v>159</v>
      </c>
      <c r="E280" s="248" t="s">
        <v>1</v>
      </c>
      <c r="F280" s="249" t="s">
        <v>982</v>
      </c>
      <c r="G280" s="247"/>
      <c r="H280" s="250">
        <v>3.3799999999999999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159</v>
      </c>
      <c r="AU280" s="256" t="s">
        <v>82</v>
      </c>
      <c r="AV280" s="13" t="s">
        <v>82</v>
      </c>
      <c r="AW280" s="13" t="s">
        <v>30</v>
      </c>
      <c r="AX280" s="13" t="s">
        <v>80</v>
      </c>
      <c r="AY280" s="256" t="s">
        <v>145</v>
      </c>
    </row>
    <row r="281" s="2" customFormat="1" ht="33" customHeight="1">
      <c r="A281" s="38"/>
      <c r="B281" s="39"/>
      <c r="C281" s="226" t="s">
        <v>255</v>
      </c>
      <c r="D281" s="226" t="s">
        <v>148</v>
      </c>
      <c r="E281" s="227" t="s">
        <v>983</v>
      </c>
      <c r="F281" s="228" t="s">
        <v>984</v>
      </c>
      <c r="G281" s="229" t="s">
        <v>151</v>
      </c>
      <c r="H281" s="230">
        <v>6.5</v>
      </c>
      <c r="I281" s="231"/>
      <c r="J281" s="232">
        <f>ROUND(I281*H281,2)</f>
        <v>0</v>
      </c>
      <c r="K281" s="228" t="s">
        <v>152</v>
      </c>
      <c r="L281" s="44"/>
      <c r="M281" s="233" t="s">
        <v>1</v>
      </c>
      <c r="N281" s="234" t="s">
        <v>38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411</v>
      </c>
      <c r="AT281" s="237" t="s">
        <v>148</v>
      </c>
      <c r="AU281" s="237" t="s">
        <v>82</v>
      </c>
      <c r="AY281" s="17" t="s">
        <v>145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80</v>
      </c>
      <c r="BK281" s="238">
        <f>ROUND(I281*H281,2)</f>
        <v>0</v>
      </c>
      <c r="BL281" s="17" t="s">
        <v>411</v>
      </c>
      <c r="BM281" s="237" t="s">
        <v>985</v>
      </c>
    </row>
    <row r="282" s="2" customFormat="1">
      <c r="A282" s="38"/>
      <c r="B282" s="39"/>
      <c r="C282" s="40"/>
      <c r="D282" s="239" t="s">
        <v>155</v>
      </c>
      <c r="E282" s="40"/>
      <c r="F282" s="240" t="s">
        <v>986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155</v>
      </c>
      <c r="AU282" s="17" t="s">
        <v>82</v>
      </c>
    </row>
    <row r="283" s="2" customFormat="1">
      <c r="A283" s="38"/>
      <c r="B283" s="39"/>
      <c r="C283" s="40"/>
      <c r="D283" s="244" t="s">
        <v>157</v>
      </c>
      <c r="E283" s="40"/>
      <c r="F283" s="245" t="s">
        <v>987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82</v>
      </c>
    </row>
    <row r="284" s="13" customFormat="1">
      <c r="A284" s="13"/>
      <c r="B284" s="246"/>
      <c r="C284" s="247"/>
      <c r="D284" s="239" t="s">
        <v>159</v>
      </c>
      <c r="E284" s="248" t="s">
        <v>1</v>
      </c>
      <c r="F284" s="249" t="s">
        <v>988</v>
      </c>
      <c r="G284" s="247"/>
      <c r="H284" s="250">
        <v>6.5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159</v>
      </c>
      <c r="AU284" s="256" t="s">
        <v>82</v>
      </c>
      <c r="AV284" s="13" t="s">
        <v>82</v>
      </c>
      <c r="AW284" s="13" t="s">
        <v>30</v>
      </c>
      <c r="AX284" s="13" t="s">
        <v>80</v>
      </c>
      <c r="AY284" s="256" t="s">
        <v>145</v>
      </c>
    </row>
    <row r="285" s="12" customFormat="1" ht="22.8" customHeight="1">
      <c r="A285" s="12"/>
      <c r="B285" s="210"/>
      <c r="C285" s="211"/>
      <c r="D285" s="212" t="s">
        <v>72</v>
      </c>
      <c r="E285" s="224" t="s">
        <v>529</v>
      </c>
      <c r="F285" s="224" t="s">
        <v>530</v>
      </c>
      <c r="G285" s="211"/>
      <c r="H285" s="211"/>
      <c r="I285" s="214"/>
      <c r="J285" s="225">
        <f>BK285</f>
        <v>0</v>
      </c>
      <c r="K285" s="211"/>
      <c r="L285" s="216"/>
      <c r="M285" s="217"/>
      <c r="N285" s="218"/>
      <c r="O285" s="218"/>
      <c r="P285" s="219">
        <f>SUM(P286:P290)</f>
        <v>0</v>
      </c>
      <c r="Q285" s="218"/>
      <c r="R285" s="219">
        <f>SUM(R286:R290)</f>
        <v>0</v>
      </c>
      <c r="S285" s="218"/>
      <c r="T285" s="220">
        <f>SUM(T286:T290)</f>
        <v>0.10000000000000001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1" t="s">
        <v>82</v>
      </c>
      <c r="AT285" s="222" t="s">
        <v>72</v>
      </c>
      <c r="AU285" s="222" t="s">
        <v>80</v>
      </c>
      <c r="AY285" s="221" t="s">
        <v>145</v>
      </c>
      <c r="BK285" s="223">
        <f>SUM(BK286:BK290)</f>
        <v>0</v>
      </c>
    </row>
    <row r="286" s="2" customFormat="1" ht="33" customHeight="1">
      <c r="A286" s="38"/>
      <c r="B286" s="39"/>
      <c r="C286" s="226" t="s">
        <v>459</v>
      </c>
      <c r="D286" s="226" t="s">
        <v>148</v>
      </c>
      <c r="E286" s="227" t="s">
        <v>989</v>
      </c>
      <c r="F286" s="228" t="s">
        <v>990</v>
      </c>
      <c r="G286" s="229" t="s">
        <v>251</v>
      </c>
      <c r="H286" s="230">
        <v>100</v>
      </c>
      <c r="I286" s="231"/>
      <c r="J286" s="232">
        <f>ROUND(I286*H286,2)</f>
        <v>0</v>
      </c>
      <c r="K286" s="228" t="s">
        <v>152</v>
      </c>
      <c r="L286" s="44"/>
      <c r="M286" s="233" t="s">
        <v>1</v>
      </c>
      <c r="N286" s="234" t="s">
        <v>38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0.001</v>
      </c>
      <c r="T286" s="236">
        <f>S286*H286</f>
        <v>0.10000000000000001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411</v>
      </c>
      <c r="AT286" s="237" t="s">
        <v>148</v>
      </c>
      <c r="AU286" s="237" t="s">
        <v>82</v>
      </c>
      <c r="AY286" s="17" t="s">
        <v>145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80</v>
      </c>
      <c r="BK286" s="238">
        <f>ROUND(I286*H286,2)</f>
        <v>0</v>
      </c>
      <c r="BL286" s="17" t="s">
        <v>411</v>
      </c>
      <c r="BM286" s="237" t="s">
        <v>991</v>
      </c>
    </row>
    <row r="287" s="2" customFormat="1">
      <c r="A287" s="38"/>
      <c r="B287" s="39"/>
      <c r="C287" s="40"/>
      <c r="D287" s="239" t="s">
        <v>155</v>
      </c>
      <c r="E287" s="40"/>
      <c r="F287" s="240" t="s">
        <v>992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155</v>
      </c>
      <c r="AU287" s="17" t="s">
        <v>82</v>
      </c>
    </row>
    <row r="288" s="2" customFormat="1">
      <c r="A288" s="38"/>
      <c r="B288" s="39"/>
      <c r="C288" s="40"/>
      <c r="D288" s="244" t="s">
        <v>157</v>
      </c>
      <c r="E288" s="40"/>
      <c r="F288" s="245" t="s">
        <v>993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157</v>
      </c>
      <c r="AU288" s="17" t="s">
        <v>82</v>
      </c>
    </row>
    <row r="289" s="15" customFormat="1">
      <c r="A289" s="15"/>
      <c r="B289" s="268"/>
      <c r="C289" s="269"/>
      <c r="D289" s="239" t="s">
        <v>159</v>
      </c>
      <c r="E289" s="270" t="s">
        <v>1</v>
      </c>
      <c r="F289" s="271" t="s">
        <v>994</v>
      </c>
      <c r="G289" s="269"/>
      <c r="H289" s="270" t="s">
        <v>1</v>
      </c>
      <c r="I289" s="272"/>
      <c r="J289" s="269"/>
      <c r="K289" s="269"/>
      <c r="L289" s="273"/>
      <c r="M289" s="274"/>
      <c r="N289" s="275"/>
      <c r="O289" s="275"/>
      <c r="P289" s="275"/>
      <c r="Q289" s="275"/>
      <c r="R289" s="275"/>
      <c r="S289" s="275"/>
      <c r="T289" s="27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7" t="s">
        <v>159</v>
      </c>
      <c r="AU289" s="277" t="s">
        <v>82</v>
      </c>
      <c r="AV289" s="15" t="s">
        <v>80</v>
      </c>
      <c r="AW289" s="15" t="s">
        <v>30</v>
      </c>
      <c r="AX289" s="15" t="s">
        <v>73</v>
      </c>
      <c r="AY289" s="277" t="s">
        <v>145</v>
      </c>
    </row>
    <row r="290" s="13" customFormat="1">
      <c r="A290" s="13"/>
      <c r="B290" s="246"/>
      <c r="C290" s="247"/>
      <c r="D290" s="239" t="s">
        <v>159</v>
      </c>
      <c r="E290" s="248" t="s">
        <v>1</v>
      </c>
      <c r="F290" s="249" t="s">
        <v>995</v>
      </c>
      <c r="G290" s="247"/>
      <c r="H290" s="250">
        <v>100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159</v>
      </c>
      <c r="AU290" s="256" t="s">
        <v>82</v>
      </c>
      <c r="AV290" s="13" t="s">
        <v>82</v>
      </c>
      <c r="AW290" s="13" t="s">
        <v>30</v>
      </c>
      <c r="AX290" s="13" t="s">
        <v>80</v>
      </c>
      <c r="AY290" s="256" t="s">
        <v>145</v>
      </c>
    </row>
    <row r="291" s="12" customFormat="1" ht="22.8" customHeight="1">
      <c r="A291" s="12"/>
      <c r="B291" s="210"/>
      <c r="C291" s="211"/>
      <c r="D291" s="212" t="s">
        <v>72</v>
      </c>
      <c r="E291" s="224" t="s">
        <v>545</v>
      </c>
      <c r="F291" s="224" t="s">
        <v>546</v>
      </c>
      <c r="G291" s="211"/>
      <c r="H291" s="211"/>
      <c r="I291" s="214"/>
      <c r="J291" s="225">
        <f>BK291</f>
        <v>0</v>
      </c>
      <c r="K291" s="211"/>
      <c r="L291" s="216"/>
      <c r="M291" s="217"/>
      <c r="N291" s="218"/>
      <c r="O291" s="218"/>
      <c r="P291" s="219">
        <f>SUM(P292:P295)</f>
        <v>0</v>
      </c>
      <c r="Q291" s="218"/>
      <c r="R291" s="219">
        <f>SUM(R292:R295)</f>
        <v>0</v>
      </c>
      <c r="S291" s="218"/>
      <c r="T291" s="220">
        <f>SUM(T292:T295)</f>
        <v>0.044999999999999998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1" t="s">
        <v>82</v>
      </c>
      <c r="AT291" s="222" t="s">
        <v>72</v>
      </c>
      <c r="AU291" s="222" t="s">
        <v>80</v>
      </c>
      <c r="AY291" s="221" t="s">
        <v>145</v>
      </c>
      <c r="BK291" s="223">
        <f>SUM(BK292:BK295)</f>
        <v>0</v>
      </c>
    </row>
    <row r="292" s="2" customFormat="1" ht="24.15" customHeight="1">
      <c r="A292" s="38"/>
      <c r="B292" s="39"/>
      <c r="C292" s="226" t="s">
        <v>428</v>
      </c>
      <c r="D292" s="226" t="s">
        <v>148</v>
      </c>
      <c r="E292" s="227" t="s">
        <v>996</v>
      </c>
      <c r="F292" s="228" t="s">
        <v>997</v>
      </c>
      <c r="G292" s="229" t="s">
        <v>151</v>
      </c>
      <c r="H292" s="230">
        <v>18</v>
      </c>
      <c r="I292" s="231"/>
      <c r="J292" s="232">
        <f>ROUND(I292*H292,2)</f>
        <v>0</v>
      </c>
      <c r="K292" s="228" t="s">
        <v>152</v>
      </c>
      <c r="L292" s="44"/>
      <c r="M292" s="233" t="s">
        <v>1</v>
      </c>
      <c r="N292" s="234" t="s">
        <v>38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0.0025000000000000001</v>
      </c>
      <c r="T292" s="236">
        <f>S292*H292</f>
        <v>0.044999999999999998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411</v>
      </c>
      <c r="AT292" s="237" t="s">
        <v>148</v>
      </c>
      <c r="AU292" s="237" t="s">
        <v>82</v>
      </c>
      <c r="AY292" s="17" t="s">
        <v>145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80</v>
      </c>
      <c r="BK292" s="238">
        <f>ROUND(I292*H292,2)</f>
        <v>0</v>
      </c>
      <c r="BL292" s="17" t="s">
        <v>411</v>
      </c>
      <c r="BM292" s="237" t="s">
        <v>998</v>
      </c>
    </row>
    <row r="293" s="2" customFormat="1">
      <c r="A293" s="38"/>
      <c r="B293" s="39"/>
      <c r="C293" s="40"/>
      <c r="D293" s="239" t="s">
        <v>155</v>
      </c>
      <c r="E293" s="40"/>
      <c r="F293" s="240" t="s">
        <v>999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155</v>
      </c>
      <c r="AU293" s="17" t="s">
        <v>82</v>
      </c>
    </row>
    <row r="294" s="2" customFormat="1">
      <c r="A294" s="38"/>
      <c r="B294" s="39"/>
      <c r="C294" s="40"/>
      <c r="D294" s="244" t="s">
        <v>157</v>
      </c>
      <c r="E294" s="40"/>
      <c r="F294" s="245" t="s">
        <v>1000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82</v>
      </c>
    </row>
    <row r="295" s="13" customFormat="1">
      <c r="A295" s="13"/>
      <c r="B295" s="246"/>
      <c r="C295" s="247"/>
      <c r="D295" s="239" t="s">
        <v>159</v>
      </c>
      <c r="E295" s="248" t="s">
        <v>1</v>
      </c>
      <c r="F295" s="249" t="s">
        <v>547</v>
      </c>
      <c r="G295" s="247"/>
      <c r="H295" s="250">
        <v>18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159</v>
      </c>
      <c r="AU295" s="256" t="s">
        <v>82</v>
      </c>
      <c r="AV295" s="13" t="s">
        <v>82</v>
      </c>
      <c r="AW295" s="13" t="s">
        <v>30</v>
      </c>
      <c r="AX295" s="13" t="s">
        <v>80</v>
      </c>
      <c r="AY295" s="256" t="s">
        <v>145</v>
      </c>
    </row>
    <row r="296" s="12" customFormat="1" ht="25.92" customHeight="1">
      <c r="A296" s="12"/>
      <c r="B296" s="210"/>
      <c r="C296" s="211"/>
      <c r="D296" s="212" t="s">
        <v>72</v>
      </c>
      <c r="E296" s="213" t="s">
        <v>567</v>
      </c>
      <c r="F296" s="213" t="s">
        <v>568</v>
      </c>
      <c r="G296" s="211"/>
      <c r="H296" s="211"/>
      <c r="I296" s="214"/>
      <c r="J296" s="215">
        <f>BK296</f>
        <v>0</v>
      </c>
      <c r="K296" s="211"/>
      <c r="L296" s="216"/>
      <c r="M296" s="217"/>
      <c r="N296" s="218"/>
      <c r="O296" s="218"/>
      <c r="P296" s="219">
        <f>SUM(P297:P300)</f>
        <v>0</v>
      </c>
      <c r="Q296" s="218"/>
      <c r="R296" s="219">
        <f>SUM(R297:R300)</f>
        <v>0</v>
      </c>
      <c r="S296" s="218"/>
      <c r="T296" s="220">
        <f>SUM(T297:T300)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1" t="s">
        <v>153</v>
      </c>
      <c r="AT296" s="222" t="s">
        <v>72</v>
      </c>
      <c r="AU296" s="222" t="s">
        <v>73</v>
      </c>
      <c r="AY296" s="221" t="s">
        <v>145</v>
      </c>
      <c r="BK296" s="223">
        <f>SUM(BK297:BK300)</f>
        <v>0</v>
      </c>
    </row>
    <row r="297" s="2" customFormat="1" ht="16.5" customHeight="1">
      <c r="A297" s="38"/>
      <c r="B297" s="39"/>
      <c r="C297" s="226" t="s">
        <v>320</v>
      </c>
      <c r="D297" s="226" t="s">
        <v>148</v>
      </c>
      <c r="E297" s="227" t="s">
        <v>570</v>
      </c>
      <c r="F297" s="228" t="s">
        <v>571</v>
      </c>
      <c r="G297" s="229" t="s">
        <v>572</v>
      </c>
      <c r="H297" s="230">
        <v>1</v>
      </c>
      <c r="I297" s="231"/>
      <c r="J297" s="232">
        <f>ROUND(I297*H297,2)</f>
        <v>0</v>
      </c>
      <c r="K297" s="228" t="s">
        <v>1</v>
      </c>
      <c r="L297" s="44"/>
      <c r="M297" s="233" t="s">
        <v>1</v>
      </c>
      <c r="N297" s="234" t="s">
        <v>38</v>
      </c>
      <c r="O297" s="91"/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573</v>
      </c>
      <c r="AT297" s="237" t="s">
        <v>148</v>
      </c>
      <c r="AU297" s="237" t="s">
        <v>80</v>
      </c>
      <c r="AY297" s="17" t="s">
        <v>145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80</v>
      </c>
      <c r="BK297" s="238">
        <f>ROUND(I297*H297,2)</f>
        <v>0</v>
      </c>
      <c r="BL297" s="17" t="s">
        <v>573</v>
      </c>
      <c r="BM297" s="237" t="s">
        <v>1001</v>
      </c>
    </row>
    <row r="298" s="2" customFormat="1">
      <c r="A298" s="38"/>
      <c r="B298" s="39"/>
      <c r="C298" s="40"/>
      <c r="D298" s="239" t="s">
        <v>155</v>
      </c>
      <c r="E298" s="40"/>
      <c r="F298" s="240" t="s">
        <v>571</v>
      </c>
      <c r="G298" s="40"/>
      <c r="H298" s="40"/>
      <c r="I298" s="241"/>
      <c r="J298" s="40"/>
      <c r="K298" s="40"/>
      <c r="L298" s="44"/>
      <c r="M298" s="242"/>
      <c r="N298" s="24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155</v>
      </c>
      <c r="AU298" s="17" t="s">
        <v>80</v>
      </c>
    </row>
    <row r="299" s="2" customFormat="1" ht="16.5" customHeight="1">
      <c r="A299" s="38"/>
      <c r="B299" s="39"/>
      <c r="C299" s="226" t="s">
        <v>561</v>
      </c>
      <c r="D299" s="226" t="s">
        <v>148</v>
      </c>
      <c r="E299" s="227" t="s">
        <v>580</v>
      </c>
      <c r="F299" s="228" t="s">
        <v>581</v>
      </c>
      <c r="G299" s="229" t="s">
        <v>572</v>
      </c>
      <c r="H299" s="230">
        <v>1</v>
      </c>
      <c r="I299" s="231"/>
      <c r="J299" s="232">
        <f>ROUND(I299*H299,2)</f>
        <v>0</v>
      </c>
      <c r="K299" s="228" t="s">
        <v>1</v>
      </c>
      <c r="L299" s="44"/>
      <c r="M299" s="233" t="s">
        <v>1</v>
      </c>
      <c r="N299" s="234" t="s">
        <v>38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573</v>
      </c>
      <c r="AT299" s="237" t="s">
        <v>148</v>
      </c>
      <c r="AU299" s="237" t="s">
        <v>80</v>
      </c>
      <c r="AY299" s="17" t="s">
        <v>145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80</v>
      </c>
      <c r="BK299" s="238">
        <f>ROUND(I299*H299,2)</f>
        <v>0</v>
      </c>
      <c r="BL299" s="17" t="s">
        <v>573</v>
      </c>
      <c r="BM299" s="237" t="s">
        <v>1002</v>
      </c>
    </row>
    <row r="300" s="2" customFormat="1">
      <c r="A300" s="38"/>
      <c r="B300" s="39"/>
      <c r="C300" s="40"/>
      <c r="D300" s="239" t="s">
        <v>155</v>
      </c>
      <c r="E300" s="40"/>
      <c r="F300" s="240" t="s">
        <v>581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155</v>
      </c>
      <c r="AU300" s="17" t="s">
        <v>80</v>
      </c>
    </row>
    <row r="301" s="12" customFormat="1" ht="25.92" customHeight="1">
      <c r="A301" s="12"/>
      <c r="B301" s="210"/>
      <c r="C301" s="211"/>
      <c r="D301" s="212" t="s">
        <v>72</v>
      </c>
      <c r="E301" s="213" t="s">
        <v>585</v>
      </c>
      <c r="F301" s="213" t="s">
        <v>586</v>
      </c>
      <c r="G301" s="211"/>
      <c r="H301" s="211"/>
      <c r="I301" s="214"/>
      <c r="J301" s="215">
        <f>BK301</f>
        <v>0</v>
      </c>
      <c r="K301" s="211"/>
      <c r="L301" s="216"/>
      <c r="M301" s="217"/>
      <c r="N301" s="218"/>
      <c r="O301" s="218"/>
      <c r="P301" s="219">
        <f>P302+SUM(P303:P305)</f>
        <v>0</v>
      </c>
      <c r="Q301" s="218"/>
      <c r="R301" s="219">
        <f>R302+SUM(R303:R305)</f>
        <v>0</v>
      </c>
      <c r="S301" s="218"/>
      <c r="T301" s="220">
        <f>T302+SUM(T303:T305)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1" t="s">
        <v>481</v>
      </c>
      <c r="AT301" s="222" t="s">
        <v>72</v>
      </c>
      <c r="AU301" s="222" t="s">
        <v>73</v>
      </c>
      <c r="AY301" s="221" t="s">
        <v>145</v>
      </c>
      <c r="BK301" s="223">
        <f>BK302+SUM(BK303:BK305)</f>
        <v>0</v>
      </c>
    </row>
    <row r="302" s="2" customFormat="1" ht="16.5" customHeight="1">
      <c r="A302" s="38"/>
      <c r="B302" s="39"/>
      <c r="C302" s="226" t="s">
        <v>332</v>
      </c>
      <c r="D302" s="226" t="s">
        <v>148</v>
      </c>
      <c r="E302" s="227" t="s">
        <v>588</v>
      </c>
      <c r="F302" s="228" t="s">
        <v>589</v>
      </c>
      <c r="G302" s="229" t="s">
        <v>590</v>
      </c>
      <c r="H302" s="289"/>
      <c r="I302" s="231"/>
      <c r="J302" s="232">
        <f>ROUND(I302*H302,2)</f>
        <v>0</v>
      </c>
      <c r="K302" s="228" t="s">
        <v>152</v>
      </c>
      <c r="L302" s="44"/>
      <c r="M302" s="233" t="s">
        <v>1</v>
      </c>
      <c r="N302" s="234" t="s">
        <v>38</v>
      </c>
      <c r="O302" s="91"/>
      <c r="P302" s="235">
        <f>O302*H302</f>
        <v>0</v>
      </c>
      <c r="Q302" s="235">
        <v>0</v>
      </c>
      <c r="R302" s="235">
        <f>Q302*H302</f>
        <v>0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591</v>
      </c>
      <c r="AT302" s="237" t="s">
        <v>148</v>
      </c>
      <c r="AU302" s="237" t="s">
        <v>80</v>
      </c>
      <c r="AY302" s="17" t="s">
        <v>145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80</v>
      </c>
      <c r="BK302" s="238">
        <f>ROUND(I302*H302,2)</f>
        <v>0</v>
      </c>
      <c r="BL302" s="17" t="s">
        <v>591</v>
      </c>
      <c r="BM302" s="237" t="s">
        <v>1003</v>
      </c>
    </row>
    <row r="303" s="2" customFormat="1">
      <c r="A303" s="38"/>
      <c r="B303" s="39"/>
      <c r="C303" s="40"/>
      <c r="D303" s="239" t="s">
        <v>155</v>
      </c>
      <c r="E303" s="40"/>
      <c r="F303" s="240" t="s">
        <v>589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155</v>
      </c>
      <c r="AU303" s="17" t="s">
        <v>80</v>
      </c>
    </row>
    <row r="304" s="2" customFormat="1">
      <c r="A304" s="38"/>
      <c r="B304" s="39"/>
      <c r="C304" s="40"/>
      <c r="D304" s="244" t="s">
        <v>157</v>
      </c>
      <c r="E304" s="40"/>
      <c r="F304" s="245" t="s">
        <v>593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157</v>
      </c>
      <c r="AU304" s="17" t="s">
        <v>80</v>
      </c>
    </row>
    <row r="305" s="12" customFormat="1" ht="22.8" customHeight="1">
      <c r="A305" s="12"/>
      <c r="B305" s="210"/>
      <c r="C305" s="211"/>
      <c r="D305" s="212" t="s">
        <v>72</v>
      </c>
      <c r="E305" s="224" t="s">
        <v>604</v>
      </c>
      <c r="F305" s="224" t="s">
        <v>589</v>
      </c>
      <c r="G305" s="211"/>
      <c r="H305" s="211"/>
      <c r="I305" s="214"/>
      <c r="J305" s="225">
        <f>BK305</f>
        <v>0</v>
      </c>
      <c r="K305" s="211"/>
      <c r="L305" s="216"/>
      <c r="M305" s="217"/>
      <c r="N305" s="218"/>
      <c r="O305" s="218"/>
      <c r="P305" s="219">
        <f>SUM(P306:P309)</f>
        <v>0</v>
      </c>
      <c r="Q305" s="218"/>
      <c r="R305" s="219">
        <f>SUM(R306:R309)</f>
        <v>0</v>
      </c>
      <c r="S305" s="218"/>
      <c r="T305" s="220">
        <f>SUM(T306:T309)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1" t="s">
        <v>481</v>
      </c>
      <c r="AT305" s="222" t="s">
        <v>72</v>
      </c>
      <c r="AU305" s="222" t="s">
        <v>80</v>
      </c>
      <c r="AY305" s="221" t="s">
        <v>145</v>
      </c>
      <c r="BK305" s="223">
        <f>SUM(BK306:BK309)</f>
        <v>0</v>
      </c>
    </row>
    <row r="306" s="2" customFormat="1" ht="16.5" customHeight="1">
      <c r="A306" s="38"/>
      <c r="B306" s="39"/>
      <c r="C306" s="226" t="s">
        <v>555</v>
      </c>
      <c r="D306" s="226" t="s">
        <v>148</v>
      </c>
      <c r="E306" s="227" t="s">
        <v>612</v>
      </c>
      <c r="F306" s="228" t="s">
        <v>613</v>
      </c>
      <c r="G306" s="229" t="s">
        <v>614</v>
      </c>
      <c r="H306" s="230">
        <v>1</v>
      </c>
      <c r="I306" s="231"/>
      <c r="J306" s="232">
        <f>ROUND(I306*H306,2)</f>
        <v>0</v>
      </c>
      <c r="K306" s="228" t="s">
        <v>152</v>
      </c>
      <c r="L306" s="44"/>
      <c r="M306" s="233" t="s">
        <v>1</v>
      </c>
      <c r="N306" s="234" t="s">
        <v>38</v>
      </c>
      <c r="O306" s="91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591</v>
      </c>
      <c r="AT306" s="237" t="s">
        <v>148</v>
      </c>
      <c r="AU306" s="237" t="s">
        <v>82</v>
      </c>
      <c r="AY306" s="17" t="s">
        <v>145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80</v>
      </c>
      <c r="BK306" s="238">
        <f>ROUND(I306*H306,2)</f>
        <v>0</v>
      </c>
      <c r="BL306" s="17" t="s">
        <v>591</v>
      </c>
      <c r="BM306" s="237" t="s">
        <v>1004</v>
      </c>
    </row>
    <row r="307" s="2" customFormat="1">
      <c r="A307" s="38"/>
      <c r="B307" s="39"/>
      <c r="C307" s="40"/>
      <c r="D307" s="239" t="s">
        <v>155</v>
      </c>
      <c r="E307" s="40"/>
      <c r="F307" s="240" t="s">
        <v>613</v>
      </c>
      <c r="G307" s="40"/>
      <c r="H307" s="40"/>
      <c r="I307" s="241"/>
      <c r="J307" s="40"/>
      <c r="K307" s="40"/>
      <c r="L307" s="44"/>
      <c r="M307" s="242"/>
      <c r="N307" s="24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155</v>
      </c>
      <c r="AU307" s="17" t="s">
        <v>82</v>
      </c>
    </row>
    <row r="308" s="2" customFormat="1">
      <c r="A308" s="38"/>
      <c r="B308" s="39"/>
      <c r="C308" s="40"/>
      <c r="D308" s="244" t="s">
        <v>157</v>
      </c>
      <c r="E308" s="40"/>
      <c r="F308" s="245" t="s">
        <v>616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157</v>
      </c>
      <c r="AU308" s="17" t="s">
        <v>82</v>
      </c>
    </row>
    <row r="309" s="2" customFormat="1">
      <c r="A309" s="38"/>
      <c r="B309" s="39"/>
      <c r="C309" s="40"/>
      <c r="D309" s="239" t="s">
        <v>583</v>
      </c>
      <c r="E309" s="40"/>
      <c r="F309" s="288" t="s">
        <v>617</v>
      </c>
      <c r="G309" s="40"/>
      <c r="H309" s="40"/>
      <c r="I309" s="241"/>
      <c r="J309" s="40"/>
      <c r="K309" s="40"/>
      <c r="L309" s="44"/>
      <c r="M309" s="290"/>
      <c r="N309" s="291"/>
      <c r="O309" s="292"/>
      <c r="P309" s="292"/>
      <c r="Q309" s="292"/>
      <c r="R309" s="292"/>
      <c r="S309" s="292"/>
      <c r="T309" s="293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583</v>
      </c>
      <c r="AU309" s="17" t="s">
        <v>82</v>
      </c>
    </row>
    <row r="310" s="2" customFormat="1" ht="6.96" customHeight="1">
      <c r="A310" s="38"/>
      <c r="B310" s="66"/>
      <c r="C310" s="67"/>
      <c r="D310" s="67"/>
      <c r="E310" s="67"/>
      <c r="F310" s="67"/>
      <c r="G310" s="67"/>
      <c r="H310" s="67"/>
      <c r="I310" s="67"/>
      <c r="J310" s="67"/>
      <c r="K310" s="67"/>
      <c r="L310" s="44"/>
      <c r="M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</sheetData>
  <sheetProtection sheet="1" autoFilter="0" formatColumns="0" formatRows="0" objects="1" scenarios="1" spinCount="100000" saltValue="zBlYdQHVkOeCKSf7o55ijv3XntEUpd/Dvj6Nmh/eyKDvdqDO9SFHi44ZGd2uipMiFOdEM2m98sAIilj9tpsnIw==" hashValue="8cj9mvIERJink6vPL5WmegD0QjsSlSUdjo1wFGg/mpBmPdR2vZMdlEItoK7ebhHKotgJoviH9Fm96XUETsM6Dg==" algorithmName="SHA-512" password="CC35"/>
  <autoFilter ref="C135:K3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hyperlinks>
    <hyperlink ref="F141" r:id="rId1" display="https://podminky.urs.cz/item/CS_URS_2022_01/111211101"/>
    <hyperlink ref="F145" r:id="rId2" display="https://podminky.urs.cz/item/CS_URS_2022_01/119003223"/>
    <hyperlink ref="F150" r:id="rId3" display="https://podminky.urs.cz/item/CS_URS_2022_01/119003224"/>
    <hyperlink ref="F155" r:id="rId4" display="https://podminky.urs.cz/item/CS_URS_2022_01/162301501"/>
    <hyperlink ref="F159" r:id="rId5" display="https://podminky.urs.cz/item/CS_URS_2022_01/162751117"/>
    <hyperlink ref="F163" r:id="rId6" display="https://podminky.urs.cz/item/CS_URS_2022_01/167151111"/>
    <hyperlink ref="F167" r:id="rId7" display="https://podminky.urs.cz/item/CS_URS_2022_01/174111101"/>
    <hyperlink ref="F178" r:id="rId8" display="https://podminky.urs.cz/item/CS_URS_2022_01/181111131"/>
    <hyperlink ref="F184" r:id="rId9" display="https://podminky.urs.cz/item/CS_URS_2022_01/181411121"/>
    <hyperlink ref="F193" r:id="rId10" display="https://podminky.urs.cz/item/CS_URS_2022_01/963042819"/>
    <hyperlink ref="F197" r:id="rId11" display="https://podminky.urs.cz/item/CS_URS_2022_01/966080103"/>
    <hyperlink ref="F207" r:id="rId12" display="https://podminky.urs.cz/item/CS_URS_2022_01/962032631"/>
    <hyperlink ref="F213" r:id="rId13" display="https://podminky.urs.cz/item/CS_URS_2022_01/981011414"/>
    <hyperlink ref="F222" r:id="rId14" display="https://podminky.urs.cz/item/CS_URS_2022_01/997006002"/>
    <hyperlink ref="F225" r:id="rId15" display="https://podminky.urs.cz/item/CS_URS_2022_01/997013501"/>
    <hyperlink ref="F228" r:id="rId16" display="https://podminky.urs.cz/item/CS_URS_2022_01/997013509"/>
    <hyperlink ref="F236" r:id="rId17" display="https://podminky.urs.cz/item/CS_URS_2022_01/997013603"/>
    <hyperlink ref="F240" r:id="rId18" display="https://podminky.urs.cz/item/CS_URS_2022_01/997013814"/>
    <hyperlink ref="F246" r:id="rId19" display="https://podminky.urs.cz/item/CS_URS_2021_01/712300833"/>
    <hyperlink ref="F251" r:id="rId20" display="https://podminky.urs.cz/item/CS_URS_2022_01/713140823"/>
    <hyperlink ref="F256" r:id="rId21" display="https://podminky.urs.cz/item/CS_URS_2022_01/741211821"/>
    <hyperlink ref="F262" r:id="rId22" display="https://podminky.urs.cz/item/CS_URS_2022_01/764002851"/>
    <hyperlink ref="F266" r:id="rId23" display="https://podminky.urs.cz/item/CS_URS_2022_01/764002871"/>
    <hyperlink ref="F270" r:id="rId24" display="https://podminky.urs.cz/item/CS_URS_2022_01/764004801"/>
    <hyperlink ref="F274" r:id="rId25" display="https://podminky.urs.cz/item/CS_URS_2022_01/764004861"/>
    <hyperlink ref="F279" r:id="rId26" display="https://podminky.urs.cz/item/CS_URS_2022_01/766622832"/>
    <hyperlink ref="F283" r:id="rId27" display="https://podminky.urs.cz/item/CS_URS_2022_01/766622833"/>
    <hyperlink ref="F288" r:id="rId28" display="https://podminky.urs.cz/item/CS_URS_2022_01/767996702"/>
    <hyperlink ref="F294" r:id="rId29" display="https://podminky.urs.cz/item/CS_URS_2022_01/776201811"/>
    <hyperlink ref="F304" r:id="rId30" display="https://podminky.urs.cz/item/CS_URS_2022_01/030001000"/>
    <hyperlink ref="F308" r:id="rId31" display="https://podminky.urs.cz/item/CS_URS_2022_01/03510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Hradecko demolice</v>
      </c>
      <c r="F7" s="150"/>
      <c r="G7" s="150"/>
      <c r="H7" s="150"/>
      <c r="L7" s="20"/>
    </row>
    <row r="8" s="1" customFormat="1" ht="12" customHeight="1">
      <c r="B8" s="20"/>
      <c r="D8" s="150" t="s">
        <v>101</v>
      </c>
      <c r="L8" s="20"/>
    </row>
    <row r="9" s="2" customFormat="1" ht="16.5" customHeight="1">
      <c r="A9" s="38"/>
      <c r="B9" s="44"/>
      <c r="C9" s="38"/>
      <c r="D9" s="38"/>
      <c r="E9" s="151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1005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105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106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ROUND((SUM(BE138:BE486)),  2)</f>
        <v>0</v>
      </c>
      <c r="G35" s="38"/>
      <c r="H35" s="38"/>
      <c r="I35" s="164">
        <v>0.20999999999999999</v>
      </c>
      <c r="J35" s="163">
        <f>ROUND(((SUM(BE138:BE486))*I35),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ROUND((SUM(BF138:BF486)),  2)</f>
        <v>0</v>
      </c>
      <c r="G36" s="38"/>
      <c r="H36" s="38"/>
      <c r="I36" s="164">
        <v>0.14999999999999999</v>
      </c>
      <c r="J36" s="163">
        <f>ROUND(((SUM(BF138:BF486))*I36),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ROUND((SUM(BG138:BG486)),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ROUND((SUM(BH138:BH486)),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ROUND((SUM(BI138:BI486)),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Hradecko demolice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028 - Třebovice - strážní domek čp. 198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 s.o. OŘ. Hradec Králové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>FRAM Consult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J138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s="9" customFormat="1" ht="24.96" customHeight="1">
      <c r="A99" s="9"/>
      <c r="B99" s="188"/>
      <c r="C99" s="189"/>
      <c r="D99" s="190" t="s">
        <v>112</v>
      </c>
      <c r="E99" s="191"/>
      <c r="F99" s="191"/>
      <c r="G99" s="191"/>
      <c r="H99" s="191"/>
      <c r="I99" s="191"/>
      <c r="J99" s="192">
        <f>J139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113</v>
      </c>
      <c r="E100" s="196"/>
      <c r="F100" s="196"/>
      <c r="G100" s="196"/>
      <c r="H100" s="196"/>
      <c r="I100" s="196"/>
      <c r="J100" s="197">
        <f>J140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115</v>
      </c>
      <c r="E101" s="196"/>
      <c r="F101" s="196"/>
      <c r="G101" s="196"/>
      <c r="H101" s="196"/>
      <c r="I101" s="196"/>
      <c r="J101" s="197">
        <f>J211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116</v>
      </c>
      <c r="E102" s="196"/>
      <c r="F102" s="196"/>
      <c r="G102" s="196"/>
      <c r="H102" s="196"/>
      <c r="I102" s="196"/>
      <c r="J102" s="197">
        <f>J255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117</v>
      </c>
      <c r="E103" s="196"/>
      <c r="F103" s="196"/>
      <c r="G103" s="196"/>
      <c r="H103" s="196"/>
      <c r="I103" s="196"/>
      <c r="J103" s="197">
        <f>J277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118</v>
      </c>
      <c r="E104" s="191"/>
      <c r="F104" s="191"/>
      <c r="G104" s="191"/>
      <c r="H104" s="191"/>
      <c r="I104" s="191"/>
      <c r="J104" s="192">
        <f>J319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886</v>
      </c>
      <c r="E105" s="196"/>
      <c r="F105" s="196"/>
      <c r="G105" s="196"/>
      <c r="H105" s="196"/>
      <c r="I105" s="196"/>
      <c r="J105" s="197">
        <f>J320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119</v>
      </c>
      <c r="E106" s="196"/>
      <c r="F106" s="196"/>
      <c r="G106" s="196"/>
      <c r="H106" s="196"/>
      <c r="I106" s="196"/>
      <c r="J106" s="197">
        <f>J325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619</v>
      </c>
      <c r="E107" s="196"/>
      <c r="F107" s="196"/>
      <c r="G107" s="196"/>
      <c r="H107" s="196"/>
      <c r="I107" s="196"/>
      <c r="J107" s="197">
        <f>J333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120</v>
      </c>
      <c r="E108" s="196"/>
      <c r="F108" s="196"/>
      <c r="G108" s="196"/>
      <c r="H108" s="196"/>
      <c r="I108" s="196"/>
      <c r="J108" s="197">
        <f>J342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121</v>
      </c>
      <c r="E109" s="196"/>
      <c r="F109" s="196"/>
      <c r="G109" s="196"/>
      <c r="H109" s="196"/>
      <c r="I109" s="196"/>
      <c r="J109" s="197">
        <f>J392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122</v>
      </c>
      <c r="E110" s="196"/>
      <c r="F110" s="196"/>
      <c r="G110" s="196"/>
      <c r="H110" s="196"/>
      <c r="I110" s="196"/>
      <c r="J110" s="197">
        <f>J429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123</v>
      </c>
      <c r="E111" s="196"/>
      <c r="F111" s="196"/>
      <c r="G111" s="196"/>
      <c r="H111" s="196"/>
      <c r="I111" s="196"/>
      <c r="J111" s="197">
        <f>J443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126</v>
      </c>
      <c r="E112" s="196"/>
      <c r="F112" s="196"/>
      <c r="G112" s="196"/>
      <c r="H112" s="196"/>
      <c r="I112" s="196"/>
      <c r="J112" s="197">
        <f>J449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8"/>
      <c r="C113" s="189"/>
      <c r="D113" s="190" t="s">
        <v>127</v>
      </c>
      <c r="E113" s="191"/>
      <c r="F113" s="191"/>
      <c r="G113" s="191"/>
      <c r="H113" s="191"/>
      <c r="I113" s="191"/>
      <c r="J113" s="192">
        <f>J462</f>
        <v>0</v>
      </c>
      <c r="K113" s="189"/>
      <c r="L113" s="19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88"/>
      <c r="C114" s="189"/>
      <c r="D114" s="190" t="s">
        <v>128</v>
      </c>
      <c r="E114" s="191"/>
      <c r="F114" s="191"/>
      <c r="G114" s="191"/>
      <c r="H114" s="191"/>
      <c r="I114" s="191"/>
      <c r="J114" s="192">
        <f>J469</f>
        <v>0</v>
      </c>
      <c r="K114" s="189"/>
      <c r="L114" s="193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94"/>
      <c r="C115" s="133"/>
      <c r="D115" s="195" t="s">
        <v>129</v>
      </c>
      <c r="E115" s="196"/>
      <c r="F115" s="196"/>
      <c r="G115" s="196"/>
      <c r="H115" s="196"/>
      <c r="I115" s="196"/>
      <c r="J115" s="197">
        <f>J473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1006</v>
      </c>
      <c r="E116" s="196"/>
      <c r="F116" s="196"/>
      <c r="G116" s="196"/>
      <c r="H116" s="196"/>
      <c r="I116" s="196"/>
      <c r="J116" s="197">
        <f>J482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130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83" t="str">
        <f>E7</f>
        <v>Hradecko demolice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" customFormat="1" ht="12" customHeight="1">
      <c r="B127" s="21"/>
      <c r="C127" s="32" t="s">
        <v>101</v>
      </c>
      <c r="D127" s="22"/>
      <c r="E127" s="22"/>
      <c r="F127" s="22"/>
      <c r="G127" s="22"/>
      <c r="H127" s="22"/>
      <c r="I127" s="22"/>
      <c r="J127" s="22"/>
      <c r="K127" s="22"/>
      <c r="L127" s="20"/>
    </row>
    <row r="128" s="2" customFormat="1" ht="16.5" customHeight="1">
      <c r="A128" s="38"/>
      <c r="B128" s="39"/>
      <c r="C128" s="40"/>
      <c r="D128" s="40"/>
      <c r="E128" s="183" t="s">
        <v>102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103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76" t="str">
        <f>E11</f>
        <v>028 - Třebovice - strážní domek čp. 198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20</v>
      </c>
      <c r="D132" s="40"/>
      <c r="E132" s="40"/>
      <c r="F132" s="27" t="str">
        <f>F14</f>
        <v xml:space="preserve"> </v>
      </c>
      <c r="G132" s="40"/>
      <c r="H132" s="40"/>
      <c r="I132" s="32" t="s">
        <v>22</v>
      </c>
      <c r="J132" s="79" t="str">
        <f>IF(J14="","",J14)</f>
        <v>7. 6. 2022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24</v>
      </c>
      <c r="D134" s="40"/>
      <c r="E134" s="40"/>
      <c r="F134" s="27" t="str">
        <f>E17</f>
        <v>SŽ s.o. OŘ. Hradec Králové</v>
      </c>
      <c r="G134" s="40"/>
      <c r="H134" s="40"/>
      <c r="I134" s="32" t="s">
        <v>29</v>
      </c>
      <c r="J134" s="36" t="str">
        <f>E23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27</v>
      </c>
      <c r="D135" s="40"/>
      <c r="E135" s="40"/>
      <c r="F135" s="27" t="str">
        <f>IF(E20="","",E20)</f>
        <v>Vyplň údaj</v>
      </c>
      <c r="G135" s="40"/>
      <c r="H135" s="40"/>
      <c r="I135" s="32" t="s">
        <v>31</v>
      </c>
      <c r="J135" s="36" t="str">
        <f>E26</f>
        <v>FRAM Consult a.s.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1" customFormat="1" ht="29.28" customHeight="1">
      <c r="A137" s="199"/>
      <c r="B137" s="200"/>
      <c r="C137" s="201" t="s">
        <v>131</v>
      </c>
      <c r="D137" s="202" t="s">
        <v>58</v>
      </c>
      <c r="E137" s="202" t="s">
        <v>54</v>
      </c>
      <c r="F137" s="202" t="s">
        <v>55</v>
      </c>
      <c r="G137" s="202" t="s">
        <v>132</v>
      </c>
      <c r="H137" s="202" t="s">
        <v>133</v>
      </c>
      <c r="I137" s="202" t="s">
        <v>134</v>
      </c>
      <c r="J137" s="202" t="s">
        <v>109</v>
      </c>
      <c r="K137" s="203" t="s">
        <v>135</v>
      </c>
      <c r="L137" s="204"/>
      <c r="M137" s="100" t="s">
        <v>1</v>
      </c>
      <c r="N137" s="101" t="s">
        <v>37</v>
      </c>
      <c r="O137" s="101" t="s">
        <v>136</v>
      </c>
      <c r="P137" s="101" t="s">
        <v>137</v>
      </c>
      <c r="Q137" s="101" t="s">
        <v>138</v>
      </c>
      <c r="R137" s="101" t="s">
        <v>139</v>
      </c>
      <c r="S137" s="101" t="s">
        <v>140</v>
      </c>
      <c r="T137" s="102" t="s">
        <v>141</v>
      </c>
      <c r="U137" s="199"/>
      <c r="V137" s="199"/>
      <c r="W137" s="199"/>
      <c r="X137" s="199"/>
      <c r="Y137" s="199"/>
      <c r="Z137" s="199"/>
      <c r="AA137" s="199"/>
      <c r="AB137" s="199"/>
      <c r="AC137" s="199"/>
      <c r="AD137" s="199"/>
      <c r="AE137" s="199"/>
    </row>
    <row r="138" s="2" customFormat="1" ht="22.8" customHeight="1">
      <c r="A138" s="38"/>
      <c r="B138" s="39"/>
      <c r="C138" s="107" t="s">
        <v>142</v>
      </c>
      <c r="D138" s="40"/>
      <c r="E138" s="40"/>
      <c r="F138" s="40"/>
      <c r="G138" s="40"/>
      <c r="H138" s="40"/>
      <c r="I138" s="40"/>
      <c r="J138" s="205">
        <f>BK138</f>
        <v>0</v>
      </c>
      <c r="K138" s="40"/>
      <c r="L138" s="44"/>
      <c r="M138" s="103"/>
      <c r="N138" s="206"/>
      <c r="O138" s="104"/>
      <c r="P138" s="207">
        <f>P139+P319+P462+P469</f>
        <v>0</v>
      </c>
      <c r="Q138" s="104"/>
      <c r="R138" s="207">
        <f>R139+R319+R462+R469</f>
        <v>311.44784199999998</v>
      </c>
      <c r="S138" s="104"/>
      <c r="T138" s="208">
        <f>T139+T319+T462+T469</f>
        <v>245.19869800000001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72</v>
      </c>
      <c r="AU138" s="17" t="s">
        <v>111</v>
      </c>
      <c r="BK138" s="209">
        <f>BK139+BK319+BK462+BK469</f>
        <v>0</v>
      </c>
    </row>
    <row r="139" s="12" customFormat="1" ht="25.92" customHeight="1">
      <c r="A139" s="12"/>
      <c r="B139" s="210"/>
      <c r="C139" s="211"/>
      <c r="D139" s="212" t="s">
        <v>72</v>
      </c>
      <c r="E139" s="213" t="s">
        <v>143</v>
      </c>
      <c r="F139" s="213" t="s">
        <v>144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P140+P211+P255+P277</f>
        <v>0</v>
      </c>
      <c r="Q139" s="218"/>
      <c r="R139" s="219">
        <f>R140+R211+R255+R277</f>
        <v>311.42376999999999</v>
      </c>
      <c r="S139" s="218"/>
      <c r="T139" s="220">
        <f>T140+T211+T255+T277</f>
        <v>221.254368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80</v>
      </c>
      <c r="AT139" s="222" t="s">
        <v>72</v>
      </c>
      <c r="AU139" s="222" t="s">
        <v>73</v>
      </c>
      <c r="AY139" s="221" t="s">
        <v>145</v>
      </c>
      <c r="BK139" s="223">
        <f>BK140+BK211+BK255+BK277</f>
        <v>0</v>
      </c>
    </row>
    <row r="140" s="12" customFormat="1" ht="22.8" customHeight="1">
      <c r="A140" s="12"/>
      <c r="B140" s="210"/>
      <c r="C140" s="211"/>
      <c r="D140" s="212" t="s">
        <v>72</v>
      </c>
      <c r="E140" s="224" t="s">
        <v>80</v>
      </c>
      <c r="F140" s="224" t="s">
        <v>146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SUM(P141:P210)</f>
        <v>0</v>
      </c>
      <c r="Q140" s="218"/>
      <c r="R140" s="219">
        <f>SUM(R141:R210)</f>
        <v>311.41199999999998</v>
      </c>
      <c r="S140" s="218"/>
      <c r="T140" s="220">
        <f>SUM(T141:T210)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80</v>
      </c>
      <c r="AT140" s="222" t="s">
        <v>72</v>
      </c>
      <c r="AU140" s="222" t="s">
        <v>80</v>
      </c>
      <c r="AY140" s="221" t="s">
        <v>145</v>
      </c>
      <c r="BK140" s="223">
        <f>SUM(BK141:BK210)</f>
        <v>0</v>
      </c>
    </row>
    <row r="141" s="2" customFormat="1" ht="33" customHeight="1">
      <c r="A141" s="38"/>
      <c r="B141" s="39"/>
      <c r="C141" s="226" t="s">
        <v>390</v>
      </c>
      <c r="D141" s="226" t="s">
        <v>148</v>
      </c>
      <c r="E141" s="227" t="s">
        <v>149</v>
      </c>
      <c r="F141" s="228" t="s">
        <v>150</v>
      </c>
      <c r="G141" s="229" t="s">
        <v>151</v>
      </c>
      <c r="H141" s="230">
        <v>600</v>
      </c>
      <c r="I141" s="231"/>
      <c r="J141" s="232">
        <f>ROUND(I141*H141,2)</f>
        <v>0</v>
      </c>
      <c r="K141" s="228" t="s">
        <v>152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153</v>
      </c>
      <c r="AT141" s="237" t="s">
        <v>148</v>
      </c>
      <c r="AU141" s="237" t="s">
        <v>82</v>
      </c>
      <c r="AY141" s="17" t="s">
        <v>145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80</v>
      </c>
      <c r="BK141" s="238">
        <f>ROUND(I141*H141,2)</f>
        <v>0</v>
      </c>
      <c r="BL141" s="17" t="s">
        <v>153</v>
      </c>
      <c r="BM141" s="237" t="s">
        <v>1007</v>
      </c>
    </row>
    <row r="142" s="2" customFormat="1">
      <c r="A142" s="38"/>
      <c r="B142" s="39"/>
      <c r="C142" s="40"/>
      <c r="D142" s="239" t="s">
        <v>155</v>
      </c>
      <c r="E142" s="40"/>
      <c r="F142" s="240" t="s">
        <v>156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155</v>
      </c>
      <c r="AU142" s="17" t="s">
        <v>82</v>
      </c>
    </row>
    <row r="143" s="2" customFormat="1">
      <c r="A143" s="38"/>
      <c r="B143" s="39"/>
      <c r="C143" s="40"/>
      <c r="D143" s="244" t="s">
        <v>157</v>
      </c>
      <c r="E143" s="40"/>
      <c r="F143" s="245" t="s">
        <v>158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82</v>
      </c>
    </row>
    <row r="144" s="15" customFormat="1">
      <c r="A144" s="15"/>
      <c r="B144" s="268"/>
      <c r="C144" s="269"/>
      <c r="D144" s="239" t="s">
        <v>159</v>
      </c>
      <c r="E144" s="270" t="s">
        <v>1</v>
      </c>
      <c r="F144" s="271" t="s">
        <v>622</v>
      </c>
      <c r="G144" s="269"/>
      <c r="H144" s="270" t="s">
        <v>1</v>
      </c>
      <c r="I144" s="272"/>
      <c r="J144" s="269"/>
      <c r="K144" s="269"/>
      <c r="L144" s="273"/>
      <c r="M144" s="274"/>
      <c r="N144" s="275"/>
      <c r="O144" s="275"/>
      <c r="P144" s="275"/>
      <c r="Q144" s="275"/>
      <c r="R144" s="275"/>
      <c r="S144" s="275"/>
      <c r="T144" s="27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7" t="s">
        <v>159</v>
      </c>
      <c r="AU144" s="277" t="s">
        <v>82</v>
      </c>
      <c r="AV144" s="15" t="s">
        <v>80</v>
      </c>
      <c r="AW144" s="15" t="s">
        <v>30</v>
      </c>
      <c r="AX144" s="15" t="s">
        <v>73</v>
      </c>
      <c r="AY144" s="277" t="s">
        <v>145</v>
      </c>
    </row>
    <row r="145" s="13" customFormat="1">
      <c r="A145" s="13"/>
      <c r="B145" s="246"/>
      <c r="C145" s="247"/>
      <c r="D145" s="239" t="s">
        <v>159</v>
      </c>
      <c r="E145" s="248" t="s">
        <v>1</v>
      </c>
      <c r="F145" s="249" t="s">
        <v>1008</v>
      </c>
      <c r="G145" s="247"/>
      <c r="H145" s="250">
        <v>600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159</v>
      </c>
      <c r="AU145" s="256" t="s">
        <v>82</v>
      </c>
      <c r="AV145" s="13" t="s">
        <v>82</v>
      </c>
      <c r="AW145" s="13" t="s">
        <v>30</v>
      </c>
      <c r="AX145" s="13" t="s">
        <v>80</v>
      </c>
      <c r="AY145" s="256" t="s">
        <v>145</v>
      </c>
    </row>
    <row r="146" s="2" customFormat="1" ht="24.15" customHeight="1">
      <c r="A146" s="38"/>
      <c r="B146" s="39"/>
      <c r="C146" s="226" t="s">
        <v>397</v>
      </c>
      <c r="D146" s="226" t="s">
        <v>148</v>
      </c>
      <c r="E146" s="227" t="s">
        <v>164</v>
      </c>
      <c r="F146" s="228" t="s">
        <v>165</v>
      </c>
      <c r="G146" s="229" t="s">
        <v>166</v>
      </c>
      <c r="H146" s="230">
        <v>34</v>
      </c>
      <c r="I146" s="231"/>
      <c r="J146" s="232">
        <f>ROUND(I146*H146,2)</f>
        <v>0</v>
      </c>
      <c r="K146" s="228" t="s">
        <v>152</v>
      </c>
      <c r="L146" s="44"/>
      <c r="M146" s="233" t="s">
        <v>1</v>
      </c>
      <c r="N146" s="234" t="s">
        <v>38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153</v>
      </c>
      <c r="AT146" s="237" t="s">
        <v>148</v>
      </c>
      <c r="AU146" s="237" t="s">
        <v>82</v>
      </c>
      <c r="AY146" s="17" t="s">
        <v>145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80</v>
      </c>
      <c r="BK146" s="238">
        <f>ROUND(I146*H146,2)</f>
        <v>0</v>
      </c>
      <c r="BL146" s="17" t="s">
        <v>153</v>
      </c>
      <c r="BM146" s="237" t="s">
        <v>1009</v>
      </c>
    </row>
    <row r="147" s="2" customFormat="1">
      <c r="A147" s="38"/>
      <c r="B147" s="39"/>
      <c r="C147" s="40"/>
      <c r="D147" s="239" t="s">
        <v>155</v>
      </c>
      <c r="E147" s="40"/>
      <c r="F147" s="240" t="s">
        <v>168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155</v>
      </c>
      <c r="AU147" s="17" t="s">
        <v>82</v>
      </c>
    </row>
    <row r="148" s="2" customFormat="1">
      <c r="A148" s="38"/>
      <c r="B148" s="39"/>
      <c r="C148" s="40"/>
      <c r="D148" s="244" t="s">
        <v>157</v>
      </c>
      <c r="E148" s="40"/>
      <c r="F148" s="245" t="s">
        <v>169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82</v>
      </c>
    </row>
    <row r="149" s="13" customFormat="1">
      <c r="A149" s="13"/>
      <c r="B149" s="246"/>
      <c r="C149" s="247"/>
      <c r="D149" s="239" t="s">
        <v>159</v>
      </c>
      <c r="E149" s="248" t="s">
        <v>1</v>
      </c>
      <c r="F149" s="249" t="s">
        <v>351</v>
      </c>
      <c r="G149" s="247"/>
      <c r="H149" s="250">
        <v>34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159</v>
      </c>
      <c r="AU149" s="256" t="s">
        <v>82</v>
      </c>
      <c r="AV149" s="13" t="s">
        <v>82</v>
      </c>
      <c r="AW149" s="13" t="s">
        <v>30</v>
      </c>
      <c r="AX149" s="13" t="s">
        <v>80</v>
      </c>
      <c r="AY149" s="256" t="s">
        <v>145</v>
      </c>
    </row>
    <row r="150" s="2" customFormat="1" ht="16.5" customHeight="1">
      <c r="A150" s="38"/>
      <c r="B150" s="39"/>
      <c r="C150" s="226" t="s">
        <v>561</v>
      </c>
      <c r="D150" s="226" t="s">
        <v>148</v>
      </c>
      <c r="E150" s="227" t="s">
        <v>171</v>
      </c>
      <c r="F150" s="228" t="s">
        <v>172</v>
      </c>
      <c r="G150" s="229" t="s">
        <v>166</v>
      </c>
      <c r="H150" s="230">
        <v>34</v>
      </c>
      <c r="I150" s="231"/>
      <c r="J150" s="232">
        <f>ROUND(I150*H150,2)</f>
        <v>0</v>
      </c>
      <c r="K150" s="228" t="s">
        <v>152</v>
      </c>
      <c r="L150" s="44"/>
      <c r="M150" s="233" t="s">
        <v>1</v>
      </c>
      <c r="N150" s="234" t="s">
        <v>38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153</v>
      </c>
      <c r="AT150" s="237" t="s">
        <v>148</v>
      </c>
      <c r="AU150" s="237" t="s">
        <v>82</v>
      </c>
      <c r="AY150" s="17" t="s">
        <v>145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80</v>
      </c>
      <c r="BK150" s="238">
        <f>ROUND(I150*H150,2)</f>
        <v>0</v>
      </c>
      <c r="BL150" s="17" t="s">
        <v>153</v>
      </c>
      <c r="BM150" s="237" t="s">
        <v>1010</v>
      </c>
    </row>
    <row r="151" s="2" customFormat="1">
      <c r="A151" s="38"/>
      <c r="B151" s="39"/>
      <c r="C151" s="40"/>
      <c r="D151" s="239" t="s">
        <v>155</v>
      </c>
      <c r="E151" s="40"/>
      <c r="F151" s="240" t="s">
        <v>174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155</v>
      </c>
      <c r="AU151" s="17" t="s">
        <v>82</v>
      </c>
    </row>
    <row r="152" s="2" customFormat="1">
      <c r="A152" s="38"/>
      <c r="B152" s="39"/>
      <c r="C152" s="40"/>
      <c r="D152" s="244" t="s">
        <v>157</v>
      </c>
      <c r="E152" s="40"/>
      <c r="F152" s="245" t="s">
        <v>175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82</v>
      </c>
    </row>
    <row r="153" s="13" customFormat="1">
      <c r="A153" s="13"/>
      <c r="B153" s="246"/>
      <c r="C153" s="247"/>
      <c r="D153" s="239" t="s">
        <v>159</v>
      </c>
      <c r="E153" s="248" t="s">
        <v>1</v>
      </c>
      <c r="F153" s="249" t="s">
        <v>351</v>
      </c>
      <c r="G153" s="247"/>
      <c r="H153" s="250">
        <v>34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159</v>
      </c>
      <c r="AU153" s="256" t="s">
        <v>82</v>
      </c>
      <c r="AV153" s="13" t="s">
        <v>82</v>
      </c>
      <c r="AW153" s="13" t="s">
        <v>30</v>
      </c>
      <c r="AX153" s="13" t="s">
        <v>80</v>
      </c>
      <c r="AY153" s="256" t="s">
        <v>145</v>
      </c>
    </row>
    <row r="154" s="2" customFormat="1" ht="24.15" customHeight="1">
      <c r="A154" s="38"/>
      <c r="B154" s="39"/>
      <c r="C154" s="226" t="s">
        <v>555</v>
      </c>
      <c r="D154" s="226" t="s">
        <v>148</v>
      </c>
      <c r="E154" s="227" t="s">
        <v>177</v>
      </c>
      <c r="F154" s="228" t="s">
        <v>178</v>
      </c>
      <c r="G154" s="229" t="s">
        <v>151</v>
      </c>
      <c r="H154" s="230">
        <v>600</v>
      </c>
      <c r="I154" s="231"/>
      <c r="J154" s="232">
        <f>ROUND(I154*H154,2)</f>
        <v>0</v>
      </c>
      <c r="K154" s="228" t="s">
        <v>152</v>
      </c>
      <c r="L154" s="44"/>
      <c r="M154" s="233" t="s">
        <v>1</v>
      </c>
      <c r="N154" s="234" t="s">
        <v>38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153</v>
      </c>
      <c r="AT154" s="237" t="s">
        <v>148</v>
      </c>
      <c r="AU154" s="237" t="s">
        <v>82</v>
      </c>
      <c r="AY154" s="17" t="s">
        <v>145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80</v>
      </c>
      <c r="BK154" s="238">
        <f>ROUND(I154*H154,2)</f>
        <v>0</v>
      </c>
      <c r="BL154" s="17" t="s">
        <v>153</v>
      </c>
      <c r="BM154" s="237" t="s">
        <v>1011</v>
      </c>
    </row>
    <row r="155" s="2" customFormat="1">
      <c r="A155" s="38"/>
      <c r="B155" s="39"/>
      <c r="C155" s="40"/>
      <c r="D155" s="239" t="s">
        <v>155</v>
      </c>
      <c r="E155" s="40"/>
      <c r="F155" s="240" t="s">
        <v>180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155</v>
      </c>
      <c r="AU155" s="17" t="s">
        <v>82</v>
      </c>
    </row>
    <row r="156" s="2" customFormat="1">
      <c r="A156" s="38"/>
      <c r="B156" s="39"/>
      <c r="C156" s="40"/>
      <c r="D156" s="244" t="s">
        <v>157</v>
      </c>
      <c r="E156" s="40"/>
      <c r="F156" s="245" t="s">
        <v>181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82</v>
      </c>
    </row>
    <row r="157" s="15" customFormat="1">
      <c r="A157" s="15"/>
      <c r="B157" s="268"/>
      <c r="C157" s="269"/>
      <c r="D157" s="239" t="s">
        <v>159</v>
      </c>
      <c r="E157" s="270" t="s">
        <v>1</v>
      </c>
      <c r="F157" s="271" t="s">
        <v>622</v>
      </c>
      <c r="G157" s="269"/>
      <c r="H157" s="270" t="s">
        <v>1</v>
      </c>
      <c r="I157" s="272"/>
      <c r="J157" s="269"/>
      <c r="K157" s="269"/>
      <c r="L157" s="273"/>
      <c r="M157" s="274"/>
      <c r="N157" s="275"/>
      <c r="O157" s="275"/>
      <c r="P157" s="275"/>
      <c r="Q157" s="275"/>
      <c r="R157" s="275"/>
      <c r="S157" s="275"/>
      <c r="T157" s="27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7" t="s">
        <v>159</v>
      </c>
      <c r="AU157" s="277" t="s">
        <v>82</v>
      </c>
      <c r="AV157" s="15" t="s">
        <v>80</v>
      </c>
      <c r="AW157" s="15" t="s">
        <v>30</v>
      </c>
      <c r="AX157" s="15" t="s">
        <v>73</v>
      </c>
      <c r="AY157" s="277" t="s">
        <v>145</v>
      </c>
    </row>
    <row r="158" s="13" customFormat="1">
      <c r="A158" s="13"/>
      <c r="B158" s="246"/>
      <c r="C158" s="247"/>
      <c r="D158" s="239" t="s">
        <v>159</v>
      </c>
      <c r="E158" s="248" t="s">
        <v>1</v>
      </c>
      <c r="F158" s="249" t="s">
        <v>1008</v>
      </c>
      <c r="G158" s="247"/>
      <c r="H158" s="250">
        <v>600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159</v>
      </c>
      <c r="AU158" s="256" t="s">
        <v>82</v>
      </c>
      <c r="AV158" s="13" t="s">
        <v>82</v>
      </c>
      <c r="AW158" s="13" t="s">
        <v>30</v>
      </c>
      <c r="AX158" s="13" t="s">
        <v>80</v>
      </c>
      <c r="AY158" s="256" t="s">
        <v>145</v>
      </c>
    </row>
    <row r="159" s="2" customFormat="1" ht="37.8" customHeight="1">
      <c r="A159" s="38"/>
      <c r="B159" s="39"/>
      <c r="C159" s="226" t="s">
        <v>182</v>
      </c>
      <c r="D159" s="226" t="s">
        <v>148</v>
      </c>
      <c r="E159" s="227" t="s">
        <v>183</v>
      </c>
      <c r="F159" s="228" t="s">
        <v>184</v>
      </c>
      <c r="G159" s="229" t="s">
        <v>185</v>
      </c>
      <c r="H159" s="230">
        <v>165</v>
      </c>
      <c r="I159" s="231"/>
      <c r="J159" s="232">
        <f>ROUND(I159*H159,2)</f>
        <v>0</v>
      </c>
      <c r="K159" s="228" t="s">
        <v>152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153</v>
      </c>
      <c r="AT159" s="237" t="s">
        <v>148</v>
      </c>
      <c r="AU159" s="237" t="s">
        <v>82</v>
      </c>
      <c r="AY159" s="17" t="s">
        <v>145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80</v>
      </c>
      <c r="BK159" s="238">
        <f>ROUND(I159*H159,2)</f>
        <v>0</v>
      </c>
      <c r="BL159" s="17" t="s">
        <v>153</v>
      </c>
      <c r="BM159" s="237" t="s">
        <v>1012</v>
      </c>
    </row>
    <row r="160" s="2" customFormat="1">
      <c r="A160" s="38"/>
      <c r="B160" s="39"/>
      <c r="C160" s="40"/>
      <c r="D160" s="239" t="s">
        <v>155</v>
      </c>
      <c r="E160" s="40"/>
      <c r="F160" s="240" t="s">
        <v>187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155</v>
      </c>
      <c r="AU160" s="17" t="s">
        <v>82</v>
      </c>
    </row>
    <row r="161" s="2" customFormat="1">
      <c r="A161" s="38"/>
      <c r="B161" s="39"/>
      <c r="C161" s="40"/>
      <c r="D161" s="244" t="s">
        <v>157</v>
      </c>
      <c r="E161" s="40"/>
      <c r="F161" s="245" t="s">
        <v>188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82</v>
      </c>
    </row>
    <row r="162" s="13" customFormat="1">
      <c r="A162" s="13"/>
      <c r="B162" s="246"/>
      <c r="C162" s="247"/>
      <c r="D162" s="239" t="s">
        <v>159</v>
      </c>
      <c r="E162" s="248" t="s">
        <v>1</v>
      </c>
      <c r="F162" s="249" t="s">
        <v>1013</v>
      </c>
      <c r="G162" s="247"/>
      <c r="H162" s="250">
        <v>120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159</v>
      </c>
      <c r="AU162" s="256" t="s">
        <v>82</v>
      </c>
      <c r="AV162" s="13" t="s">
        <v>82</v>
      </c>
      <c r="AW162" s="13" t="s">
        <v>30</v>
      </c>
      <c r="AX162" s="13" t="s">
        <v>73</v>
      </c>
      <c r="AY162" s="256" t="s">
        <v>145</v>
      </c>
    </row>
    <row r="163" s="13" customFormat="1">
      <c r="A163" s="13"/>
      <c r="B163" s="246"/>
      <c r="C163" s="247"/>
      <c r="D163" s="239" t="s">
        <v>159</v>
      </c>
      <c r="E163" s="248" t="s">
        <v>1</v>
      </c>
      <c r="F163" s="249" t="s">
        <v>1014</v>
      </c>
      <c r="G163" s="247"/>
      <c r="H163" s="250">
        <v>45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159</v>
      </c>
      <c r="AU163" s="256" t="s">
        <v>82</v>
      </c>
      <c r="AV163" s="13" t="s">
        <v>82</v>
      </c>
      <c r="AW163" s="13" t="s">
        <v>30</v>
      </c>
      <c r="AX163" s="13" t="s">
        <v>73</v>
      </c>
      <c r="AY163" s="256" t="s">
        <v>145</v>
      </c>
    </row>
    <row r="164" s="14" customFormat="1">
      <c r="A164" s="14"/>
      <c r="B164" s="257"/>
      <c r="C164" s="258"/>
      <c r="D164" s="239" t="s">
        <v>159</v>
      </c>
      <c r="E164" s="259" t="s">
        <v>1</v>
      </c>
      <c r="F164" s="260" t="s">
        <v>162</v>
      </c>
      <c r="G164" s="258"/>
      <c r="H164" s="261">
        <v>165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159</v>
      </c>
      <c r="AU164" s="267" t="s">
        <v>82</v>
      </c>
      <c r="AV164" s="14" t="s">
        <v>153</v>
      </c>
      <c r="AW164" s="14" t="s">
        <v>30</v>
      </c>
      <c r="AX164" s="14" t="s">
        <v>80</v>
      </c>
      <c r="AY164" s="267" t="s">
        <v>145</v>
      </c>
    </row>
    <row r="165" s="2" customFormat="1" ht="24.15" customHeight="1">
      <c r="A165" s="38"/>
      <c r="B165" s="39"/>
      <c r="C165" s="226" t="s">
        <v>194</v>
      </c>
      <c r="D165" s="226" t="s">
        <v>148</v>
      </c>
      <c r="E165" s="227" t="s">
        <v>195</v>
      </c>
      <c r="F165" s="228" t="s">
        <v>196</v>
      </c>
      <c r="G165" s="229" t="s">
        <v>185</v>
      </c>
      <c r="H165" s="230">
        <v>165</v>
      </c>
      <c r="I165" s="231"/>
      <c r="J165" s="232">
        <f>ROUND(I165*H165,2)</f>
        <v>0</v>
      </c>
      <c r="K165" s="228" t="s">
        <v>152</v>
      </c>
      <c r="L165" s="44"/>
      <c r="M165" s="233" t="s">
        <v>1</v>
      </c>
      <c r="N165" s="234" t="s">
        <v>38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153</v>
      </c>
      <c r="AT165" s="237" t="s">
        <v>148</v>
      </c>
      <c r="AU165" s="237" t="s">
        <v>82</v>
      </c>
      <c r="AY165" s="17" t="s">
        <v>145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80</v>
      </c>
      <c r="BK165" s="238">
        <f>ROUND(I165*H165,2)</f>
        <v>0</v>
      </c>
      <c r="BL165" s="17" t="s">
        <v>153</v>
      </c>
      <c r="BM165" s="237" t="s">
        <v>1015</v>
      </c>
    </row>
    <row r="166" s="2" customFormat="1">
      <c r="A166" s="38"/>
      <c r="B166" s="39"/>
      <c r="C166" s="40"/>
      <c r="D166" s="239" t="s">
        <v>155</v>
      </c>
      <c r="E166" s="40"/>
      <c r="F166" s="240" t="s">
        <v>198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155</v>
      </c>
      <c r="AU166" s="17" t="s">
        <v>82</v>
      </c>
    </row>
    <row r="167" s="2" customFormat="1">
      <c r="A167" s="38"/>
      <c r="B167" s="39"/>
      <c r="C167" s="40"/>
      <c r="D167" s="244" t="s">
        <v>157</v>
      </c>
      <c r="E167" s="40"/>
      <c r="F167" s="245" t="s">
        <v>199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157</v>
      </c>
      <c r="AU167" s="17" t="s">
        <v>82</v>
      </c>
    </row>
    <row r="168" s="13" customFormat="1">
      <c r="A168" s="13"/>
      <c r="B168" s="246"/>
      <c r="C168" s="247"/>
      <c r="D168" s="239" t="s">
        <v>159</v>
      </c>
      <c r="E168" s="248" t="s">
        <v>1</v>
      </c>
      <c r="F168" s="249" t="s">
        <v>1013</v>
      </c>
      <c r="G168" s="247"/>
      <c r="H168" s="250">
        <v>120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159</v>
      </c>
      <c r="AU168" s="256" t="s">
        <v>82</v>
      </c>
      <c r="AV168" s="13" t="s">
        <v>82</v>
      </c>
      <c r="AW168" s="13" t="s">
        <v>30</v>
      </c>
      <c r="AX168" s="13" t="s">
        <v>73</v>
      </c>
      <c r="AY168" s="256" t="s">
        <v>145</v>
      </c>
    </row>
    <row r="169" s="13" customFormat="1">
      <c r="A169" s="13"/>
      <c r="B169" s="246"/>
      <c r="C169" s="247"/>
      <c r="D169" s="239" t="s">
        <v>159</v>
      </c>
      <c r="E169" s="248" t="s">
        <v>1</v>
      </c>
      <c r="F169" s="249" t="s">
        <v>1014</v>
      </c>
      <c r="G169" s="247"/>
      <c r="H169" s="250">
        <v>45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159</v>
      </c>
      <c r="AU169" s="256" t="s">
        <v>82</v>
      </c>
      <c r="AV169" s="13" t="s">
        <v>82</v>
      </c>
      <c r="AW169" s="13" t="s">
        <v>30</v>
      </c>
      <c r="AX169" s="13" t="s">
        <v>73</v>
      </c>
      <c r="AY169" s="256" t="s">
        <v>145</v>
      </c>
    </row>
    <row r="170" s="14" customFormat="1">
      <c r="A170" s="14"/>
      <c r="B170" s="257"/>
      <c r="C170" s="258"/>
      <c r="D170" s="239" t="s">
        <v>159</v>
      </c>
      <c r="E170" s="259" t="s">
        <v>1</v>
      </c>
      <c r="F170" s="260" t="s">
        <v>162</v>
      </c>
      <c r="G170" s="258"/>
      <c r="H170" s="261">
        <v>165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159</v>
      </c>
      <c r="AU170" s="267" t="s">
        <v>82</v>
      </c>
      <c r="AV170" s="14" t="s">
        <v>153</v>
      </c>
      <c r="AW170" s="14" t="s">
        <v>30</v>
      </c>
      <c r="AX170" s="14" t="s">
        <v>80</v>
      </c>
      <c r="AY170" s="267" t="s">
        <v>145</v>
      </c>
    </row>
    <row r="171" s="2" customFormat="1" ht="24.15" customHeight="1">
      <c r="A171" s="38"/>
      <c r="B171" s="39"/>
      <c r="C171" s="226" t="s">
        <v>745</v>
      </c>
      <c r="D171" s="226" t="s">
        <v>148</v>
      </c>
      <c r="E171" s="227" t="s">
        <v>201</v>
      </c>
      <c r="F171" s="228" t="s">
        <v>202</v>
      </c>
      <c r="G171" s="229" t="s">
        <v>185</v>
      </c>
      <c r="H171" s="230">
        <v>6</v>
      </c>
      <c r="I171" s="231"/>
      <c r="J171" s="232">
        <f>ROUND(I171*H171,2)</f>
        <v>0</v>
      </c>
      <c r="K171" s="228" t="s">
        <v>152</v>
      </c>
      <c r="L171" s="44"/>
      <c r="M171" s="233" t="s">
        <v>1</v>
      </c>
      <c r="N171" s="234" t="s">
        <v>38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153</v>
      </c>
      <c r="AT171" s="237" t="s">
        <v>148</v>
      </c>
      <c r="AU171" s="237" t="s">
        <v>82</v>
      </c>
      <c r="AY171" s="17" t="s">
        <v>145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80</v>
      </c>
      <c r="BK171" s="238">
        <f>ROUND(I171*H171,2)</f>
        <v>0</v>
      </c>
      <c r="BL171" s="17" t="s">
        <v>153</v>
      </c>
      <c r="BM171" s="237" t="s">
        <v>1016</v>
      </c>
    </row>
    <row r="172" s="2" customFormat="1">
      <c r="A172" s="38"/>
      <c r="B172" s="39"/>
      <c r="C172" s="40"/>
      <c r="D172" s="239" t="s">
        <v>155</v>
      </c>
      <c r="E172" s="40"/>
      <c r="F172" s="240" t="s">
        <v>204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155</v>
      </c>
      <c r="AU172" s="17" t="s">
        <v>82</v>
      </c>
    </row>
    <row r="173" s="2" customFormat="1">
      <c r="A173" s="38"/>
      <c r="B173" s="39"/>
      <c r="C173" s="40"/>
      <c r="D173" s="244" t="s">
        <v>157</v>
      </c>
      <c r="E173" s="40"/>
      <c r="F173" s="245" t="s">
        <v>205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82</v>
      </c>
    </row>
    <row r="174" s="15" customFormat="1">
      <c r="A174" s="15"/>
      <c r="B174" s="268"/>
      <c r="C174" s="269"/>
      <c r="D174" s="239" t="s">
        <v>159</v>
      </c>
      <c r="E174" s="270" t="s">
        <v>1</v>
      </c>
      <c r="F174" s="271" t="s">
        <v>206</v>
      </c>
      <c r="G174" s="269"/>
      <c r="H174" s="270" t="s">
        <v>1</v>
      </c>
      <c r="I174" s="272"/>
      <c r="J174" s="269"/>
      <c r="K174" s="269"/>
      <c r="L174" s="273"/>
      <c r="M174" s="274"/>
      <c r="N174" s="275"/>
      <c r="O174" s="275"/>
      <c r="P174" s="275"/>
      <c r="Q174" s="275"/>
      <c r="R174" s="275"/>
      <c r="S174" s="275"/>
      <c r="T174" s="27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7" t="s">
        <v>159</v>
      </c>
      <c r="AU174" s="277" t="s">
        <v>82</v>
      </c>
      <c r="AV174" s="15" t="s">
        <v>80</v>
      </c>
      <c r="AW174" s="15" t="s">
        <v>30</v>
      </c>
      <c r="AX174" s="15" t="s">
        <v>73</v>
      </c>
      <c r="AY174" s="277" t="s">
        <v>145</v>
      </c>
    </row>
    <row r="175" s="13" customFormat="1">
      <c r="A175" s="13"/>
      <c r="B175" s="246"/>
      <c r="C175" s="247"/>
      <c r="D175" s="239" t="s">
        <v>159</v>
      </c>
      <c r="E175" s="248" t="s">
        <v>1</v>
      </c>
      <c r="F175" s="249" t="s">
        <v>207</v>
      </c>
      <c r="G175" s="247"/>
      <c r="H175" s="250">
        <v>6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159</v>
      </c>
      <c r="AU175" s="256" t="s">
        <v>82</v>
      </c>
      <c r="AV175" s="13" t="s">
        <v>82</v>
      </c>
      <c r="AW175" s="13" t="s">
        <v>30</v>
      </c>
      <c r="AX175" s="13" t="s">
        <v>73</v>
      </c>
      <c r="AY175" s="256" t="s">
        <v>145</v>
      </c>
    </row>
    <row r="176" s="14" customFormat="1">
      <c r="A176" s="14"/>
      <c r="B176" s="257"/>
      <c r="C176" s="258"/>
      <c r="D176" s="239" t="s">
        <v>159</v>
      </c>
      <c r="E176" s="259" t="s">
        <v>1</v>
      </c>
      <c r="F176" s="260" t="s">
        <v>162</v>
      </c>
      <c r="G176" s="258"/>
      <c r="H176" s="261">
        <v>6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159</v>
      </c>
      <c r="AU176" s="267" t="s">
        <v>82</v>
      </c>
      <c r="AV176" s="14" t="s">
        <v>153</v>
      </c>
      <c r="AW176" s="14" t="s">
        <v>30</v>
      </c>
      <c r="AX176" s="14" t="s">
        <v>80</v>
      </c>
      <c r="AY176" s="267" t="s">
        <v>145</v>
      </c>
    </row>
    <row r="177" s="2" customFormat="1" ht="16.5" customHeight="1">
      <c r="A177" s="38"/>
      <c r="B177" s="39"/>
      <c r="C177" s="278" t="s">
        <v>531</v>
      </c>
      <c r="D177" s="278" t="s">
        <v>209</v>
      </c>
      <c r="E177" s="279" t="s">
        <v>210</v>
      </c>
      <c r="F177" s="280" t="s">
        <v>211</v>
      </c>
      <c r="G177" s="281" t="s">
        <v>212</v>
      </c>
      <c r="H177" s="282">
        <v>14.4</v>
      </c>
      <c r="I177" s="283"/>
      <c r="J177" s="284">
        <f>ROUND(I177*H177,2)</f>
        <v>0</v>
      </c>
      <c r="K177" s="280" t="s">
        <v>152</v>
      </c>
      <c r="L177" s="285"/>
      <c r="M177" s="286" t="s">
        <v>1</v>
      </c>
      <c r="N177" s="287" t="s">
        <v>38</v>
      </c>
      <c r="O177" s="91"/>
      <c r="P177" s="235">
        <f>O177*H177</f>
        <v>0</v>
      </c>
      <c r="Q177" s="235">
        <v>1</v>
      </c>
      <c r="R177" s="235">
        <f>Q177*H177</f>
        <v>14.4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213</v>
      </c>
      <c r="AT177" s="237" t="s">
        <v>209</v>
      </c>
      <c r="AU177" s="237" t="s">
        <v>82</v>
      </c>
      <c r="AY177" s="17" t="s">
        <v>145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80</v>
      </c>
      <c r="BK177" s="238">
        <f>ROUND(I177*H177,2)</f>
        <v>0</v>
      </c>
      <c r="BL177" s="17" t="s">
        <v>153</v>
      </c>
      <c r="BM177" s="237" t="s">
        <v>1017</v>
      </c>
    </row>
    <row r="178" s="2" customFormat="1">
      <c r="A178" s="38"/>
      <c r="B178" s="39"/>
      <c r="C178" s="40"/>
      <c r="D178" s="239" t="s">
        <v>155</v>
      </c>
      <c r="E178" s="40"/>
      <c r="F178" s="240" t="s">
        <v>211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155</v>
      </c>
      <c r="AU178" s="17" t="s">
        <v>82</v>
      </c>
    </row>
    <row r="179" s="15" customFormat="1">
      <c r="A179" s="15"/>
      <c r="B179" s="268"/>
      <c r="C179" s="269"/>
      <c r="D179" s="239" t="s">
        <v>159</v>
      </c>
      <c r="E179" s="270" t="s">
        <v>1</v>
      </c>
      <c r="F179" s="271" t="s">
        <v>206</v>
      </c>
      <c r="G179" s="269"/>
      <c r="H179" s="270" t="s">
        <v>1</v>
      </c>
      <c r="I179" s="272"/>
      <c r="J179" s="269"/>
      <c r="K179" s="269"/>
      <c r="L179" s="273"/>
      <c r="M179" s="274"/>
      <c r="N179" s="275"/>
      <c r="O179" s="275"/>
      <c r="P179" s="275"/>
      <c r="Q179" s="275"/>
      <c r="R179" s="275"/>
      <c r="S179" s="275"/>
      <c r="T179" s="27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7" t="s">
        <v>159</v>
      </c>
      <c r="AU179" s="277" t="s">
        <v>82</v>
      </c>
      <c r="AV179" s="15" t="s">
        <v>80</v>
      </c>
      <c r="AW179" s="15" t="s">
        <v>30</v>
      </c>
      <c r="AX179" s="15" t="s">
        <v>73</v>
      </c>
      <c r="AY179" s="277" t="s">
        <v>145</v>
      </c>
    </row>
    <row r="180" s="13" customFormat="1">
      <c r="A180" s="13"/>
      <c r="B180" s="246"/>
      <c r="C180" s="247"/>
      <c r="D180" s="239" t="s">
        <v>159</v>
      </c>
      <c r="E180" s="248" t="s">
        <v>1</v>
      </c>
      <c r="F180" s="249" t="s">
        <v>215</v>
      </c>
      <c r="G180" s="247"/>
      <c r="H180" s="250">
        <v>14.4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159</v>
      </c>
      <c r="AU180" s="256" t="s">
        <v>82</v>
      </c>
      <c r="AV180" s="13" t="s">
        <v>82</v>
      </c>
      <c r="AW180" s="13" t="s">
        <v>30</v>
      </c>
      <c r="AX180" s="13" t="s">
        <v>73</v>
      </c>
      <c r="AY180" s="256" t="s">
        <v>145</v>
      </c>
    </row>
    <row r="181" s="14" customFormat="1">
      <c r="A181" s="14"/>
      <c r="B181" s="257"/>
      <c r="C181" s="258"/>
      <c r="D181" s="239" t="s">
        <v>159</v>
      </c>
      <c r="E181" s="259" t="s">
        <v>1</v>
      </c>
      <c r="F181" s="260" t="s">
        <v>162</v>
      </c>
      <c r="G181" s="258"/>
      <c r="H181" s="261">
        <v>14.4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159</v>
      </c>
      <c r="AU181" s="267" t="s">
        <v>82</v>
      </c>
      <c r="AV181" s="14" t="s">
        <v>153</v>
      </c>
      <c r="AW181" s="14" t="s">
        <v>30</v>
      </c>
      <c r="AX181" s="14" t="s">
        <v>80</v>
      </c>
      <c r="AY181" s="267" t="s">
        <v>145</v>
      </c>
    </row>
    <row r="182" s="2" customFormat="1" ht="37.8" customHeight="1">
      <c r="A182" s="38"/>
      <c r="B182" s="39"/>
      <c r="C182" s="226" t="s">
        <v>599</v>
      </c>
      <c r="D182" s="226" t="s">
        <v>148</v>
      </c>
      <c r="E182" s="227" t="s">
        <v>1018</v>
      </c>
      <c r="F182" s="228" t="s">
        <v>1019</v>
      </c>
      <c r="G182" s="229" t="s">
        <v>151</v>
      </c>
      <c r="H182" s="230">
        <v>1000</v>
      </c>
      <c r="I182" s="231"/>
      <c r="J182" s="232">
        <f>ROUND(I182*H182,2)</f>
        <v>0</v>
      </c>
      <c r="K182" s="228" t="s">
        <v>152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153</v>
      </c>
      <c r="AT182" s="237" t="s">
        <v>148</v>
      </c>
      <c r="AU182" s="237" t="s">
        <v>82</v>
      </c>
      <c r="AY182" s="17" t="s">
        <v>145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80</v>
      </c>
      <c r="BK182" s="238">
        <f>ROUND(I182*H182,2)</f>
        <v>0</v>
      </c>
      <c r="BL182" s="17" t="s">
        <v>153</v>
      </c>
      <c r="BM182" s="237" t="s">
        <v>1020</v>
      </c>
    </row>
    <row r="183" s="2" customFormat="1">
      <c r="A183" s="38"/>
      <c r="B183" s="39"/>
      <c r="C183" s="40"/>
      <c r="D183" s="239" t="s">
        <v>155</v>
      </c>
      <c r="E183" s="40"/>
      <c r="F183" s="240" t="s">
        <v>1021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155</v>
      </c>
      <c r="AU183" s="17" t="s">
        <v>82</v>
      </c>
    </row>
    <row r="184" s="2" customFormat="1">
      <c r="A184" s="38"/>
      <c r="B184" s="39"/>
      <c r="C184" s="40"/>
      <c r="D184" s="244" t="s">
        <v>157</v>
      </c>
      <c r="E184" s="40"/>
      <c r="F184" s="245" t="s">
        <v>1022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82</v>
      </c>
    </row>
    <row r="185" s="15" customFormat="1">
      <c r="A185" s="15"/>
      <c r="B185" s="268"/>
      <c r="C185" s="269"/>
      <c r="D185" s="239" t="s">
        <v>159</v>
      </c>
      <c r="E185" s="270" t="s">
        <v>1</v>
      </c>
      <c r="F185" s="271" t="s">
        <v>1023</v>
      </c>
      <c r="G185" s="269"/>
      <c r="H185" s="270" t="s">
        <v>1</v>
      </c>
      <c r="I185" s="272"/>
      <c r="J185" s="269"/>
      <c r="K185" s="269"/>
      <c r="L185" s="273"/>
      <c r="M185" s="274"/>
      <c r="N185" s="275"/>
      <c r="O185" s="275"/>
      <c r="P185" s="275"/>
      <c r="Q185" s="275"/>
      <c r="R185" s="275"/>
      <c r="S185" s="275"/>
      <c r="T185" s="27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7" t="s">
        <v>159</v>
      </c>
      <c r="AU185" s="277" t="s">
        <v>82</v>
      </c>
      <c r="AV185" s="15" t="s">
        <v>80</v>
      </c>
      <c r="AW185" s="15" t="s">
        <v>30</v>
      </c>
      <c r="AX185" s="15" t="s">
        <v>73</v>
      </c>
      <c r="AY185" s="277" t="s">
        <v>145</v>
      </c>
    </row>
    <row r="186" s="13" customFormat="1">
      <c r="A186" s="13"/>
      <c r="B186" s="246"/>
      <c r="C186" s="247"/>
      <c r="D186" s="239" t="s">
        <v>159</v>
      </c>
      <c r="E186" s="248" t="s">
        <v>1</v>
      </c>
      <c r="F186" s="249" t="s">
        <v>1024</v>
      </c>
      <c r="G186" s="247"/>
      <c r="H186" s="250">
        <v>1000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159</v>
      </c>
      <c r="AU186" s="256" t="s">
        <v>82</v>
      </c>
      <c r="AV186" s="13" t="s">
        <v>82</v>
      </c>
      <c r="AW186" s="13" t="s">
        <v>30</v>
      </c>
      <c r="AX186" s="13" t="s">
        <v>80</v>
      </c>
      <c r="AY186" s="256" t="s">
        <v>145</v>
      </c>
    </row>
    <row r="187" s="2" customFormat="1" ht="24.15" customHeight="1">
      <c r="A187" s="38"/>
      <c r="B187" s="39"/>
      <c r="C187" s="226" t="s">
        <v>223</v>
      </c>
      <c r="D187" s="226" t="s">
        <v>148</v>
      </c>
      <c r="E187" s="227" t="s">
        <v>224</v>
      </c>
      <c r="F187" s="228" t="s">
        <v>225</v>
      </c>
      <c r="G187" s="229" t="s">
        <v>151</v>
      </c>
      <c r="H187" s="230">
        <v>300</v>
      </c>
      <c r="I187" s="231"/>
      <c r="J187" s="232">
        <f>ROUND(I187*H187,2)</f>
        <v>0</v>
      </c>
      <c r="K187" s="228" t="s">
        <v>152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153</v>
      </c>
      <c r="AT187" s="237" t="s">
        <v>148</v>
      </c>
      <c r="AU187" s="237" t="s">
        <v>82</v>
      </c>
      <c r="AY187" s="17" t="s">
        <v>145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153</v>
      </c>
      <c r="BM187" s="237" t="s">
        <v>1025</v>
      </c>
    </row>
    <row r="188" s="2" customFormat="1">
      <c r="A188" s="38"/>
      <c r="B188" s="39"/>
      <c r="C188" s="40"/>
      <c r="D188" s="239" t="s">
        <v>155</v>
      </c>
      <c r="E188" s="40"/>
      <c r="F188" s="240" t="s">
        <v>227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155</v>
      </c>
      <c r="AU188" s="17" t="s">
        <v>82</v>
      </c>
    </row>
    <row r="189" s="2" customFormat="1">
      <c r="A189" s="38"/>
      <c r="B189" s="39"/>
      <c r="C189" s="40"/>
      <c r="D189" s="244" t="s">
        <v>157</v>
      </c>
      <c r="E189" s="40"/>
      <c r="F189" s="245" t="s">
        <v>228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82</v>
      </c>
    </row>
    <row r="190" s="15" customFormat="1">
      <c r="A190" s="15"/>
      <c r="B190" s="268"/>
      <c r="C190" s="269"/>
      <c r="D190" s="239" t="s">
        <v>159</v>
      </c>
      <c r="E190" s="270" t="s">
        <v>1</v>
      </c>
      <c r="F190" s="271" t="s">
        <v>622</v>
      </c>
      <c r="G190" s="269"/>
      <c r="H190" s="270" t="s">
        <v>1</v>
      </c>
      <c r="I190" s="272"/>
      <c r="J190" s="269"/>
      <c r="K190" s="269"/>
      <c r="L190" s="273"/>
      <c r="M190" s="274"/>
      <c r="N190" s="275"/>
      <c r="O190" s="275"/>
      <c r="P190" s="275"/>
      <c r="Q190" s="275"/>
      <c r="R190" s="275"/>
      <c r="S190" s="275"/>
      <c r="T190" s="27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7" t="s">
        <v>159</v>
      </c>
      <c r="AU190" s="277" t="s">
        <v>82</v>
      </c>
      <c r="AV190" s="15" t="s">
        <v>80</v>
      </c>
      <c r="AW190" s="15" t="s">
        <v>30</v>
      </c>
      <c r="AX190" s="15" t="s">
        <v>73</v>
      </c>
      <c r="AY190" s="277" t="s">
        <v>145</v>
      </c>
    </row>
    <row r="191" s="13" customFormat="1">
      <c r="A191" s="13"/>
      <c r="B191" s="246"/>
      <c r="C191" s="247"/>
      <c r="D191" s="239" t="s">
        <v>159</v>
      </c>
      <c r="E191" s="248" t="s">
        <v>1</v>
      </c>
      <c r="F191" s="249" t="s">
        <v>1026</v>
      </c>
      <c r="G191" s="247"/>
      <c r="H191" s="250">
        <v>300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159</v>
      </c>
      <c r="AU191" s="256" t="s">
        <v>82</v>
      </c>
      <c r="AV191" s="13" t="s">
        <v>82</v>
      </c>
      <c r="AW191" s="13" t="s">
        <v>30</v>
      </c>
      <c r="AX191" s="13" t="s">
        <v>80</v>
      </c>
      <c r="AY191" s="256" t="s">
        <v>145</v>
      </c>
    </row>
    <row r="192" s="2" customFormat="1" ht="24.15" customHeight="1">
      <c r="A192" s="38"/>
      <c r="B192" s="39"/>
      <c r="C192" s="226" t="s">
        <v>147</v>
      </c>
      <c r="D192" s="226" t="s">
        <v>148</v>
      </c>
      <c r="E192" s="227" t="s">
        <v>230</v>
      </c>
      <c r="F192" s="228" t="s">
        <v>231</v>
      </c>
      <c r="G192" s="229" t="s">
        <v>151</v>
      </c>
      <c r="H192" s="230">
        <v>300</v>
      </c>
      <c r="I192" s="231"/>
      <c r="J192" s="232">
        <f>ROUND(I192*H192,2)</f>
        <v>0</v>
      </c>
      <c r="K192" s="228" t="s">
        <v>152</v>
      </c>
      <c r="L192" s="44"/>
      <c r="M192" s="233" t="s">
        <v>1</v>
      </c>
      <c r="N192" s="234" t="s">
        <v>38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153</v>
      </c>
      <c r="AT192" s="237" t="s">
        <v>148</v>
      </c>
      <c r="AU192" s="237" t="s">
        <v>82</v>
      </c>
      <c r="AY192" s="17" t="s">
        <v>145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80</v>
      </c>
      <c r="BK192" s="238">
        <f>ROUND(I192*H192,2)</f>
        <v>0</v>
      </c>
      <c r="BL192" s="17" t="s">
        <v>153</v>
      </c>
      <c r="BM192" s="237" t="s">
        <v>1027</v>
      </c>
    </row>
    <row r="193" s="2" customFormat="1">
      <c r="A193" s="38"/>
      <c r="B193" s="39"/>
      <c r="C193" s="40"/>
      <c r="D193" s="239" t="s">
        <v>155</v>
      </c>
      <c r="E193" s="40"/>
      <c r="F193" s="240" t="s">
        <v>233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155</v>
      </c>
      <c r="AU193" s="17" t="s">
        <v>82</v>
      </c>
    </row>
    <row r="194" s="2" customFormat="1">
      <c r="A194" s="38"/>
      <c r="B194" s="39"/>
      <c r="C194" s="40"/>
      <c r="D194" s="244" t="s">
        <v>157</v>
      </c>
      <c r="E194" s="40"/>
      <c r="F194" s="245" t="s">
        <v>234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157</v>
      </c>
      <c r="AU194" s="17" t="s">
        <v>82</v>
      </c>
    </row>
    <row r="195" s="15" customFormat="1">
      <c r="A195" s="15"/>
      <c r="B195" s="268"/>
      <c r="C195" s="269"/>
      <c r="D195" s="239" t="s">
        <v>159</v>
      </c>
      <c r="E195" s="270" t="s">
        <v>1</v>
      </c>
      <c r="F195" s="271" t="s">
        <v>1028</v>
      </c>
      <c r="G195" s="269"/>
      <c r="H195" s="270" t="s">
        <v>1</v>
      </c>
      <c r="I195" s="272"/>
      <c r="J195" s="269"/>
      <c r="K195" s="269"/>
      <c r="L195" s="273"/>
      <c r="M195" s="274"/>
      <c r="N195" s="275"/>
      <c r="O195" s="275"/>
      <c r="P195" s="275"/>
      <c r="Q195" s="275"/>
      <c r="R195" s="275"/>
      <c r="S195" s="275"/>
      <c r="T195" s="27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7" t="s">
        <v>159</v>
      </c>
      <c r="AU195" s="277" t="s">
        <v>82</v>
      </c>
      <c r="AV195" s="15" t="s">
        <v>80</v>
      </c>
      <c r="AW195" s="15" t="s">
        <v>30</v>
      </c>
      <c r="AX195" s="15" t="s">
        <v>73</v>
      </c>
      <c r="AY195" s="277" t="s">
        <v>145</v>
      </c>
    </row>
    <row r="196" s="13" customFormat="1">
      <c r="A196" s="13"/>
      <c r="B196" s="246"/>
      <c r="C196" s="247"/>
      <c r="D196" s="239" t="s">
        <v>159</v>
      </c>
      <c r="E196" s="248" t="s">
        <v>1</v>
      </c>
      <c r="F196" s="249" t="s">
        <v>1026</v>
      </c>
      <c r="G196" s="247"/>
      <c r="H196" s="250">
        <v>300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159</v>
      </c>
      <c r="AU196" s="256" t="s">
        <v>82</v>
      </c>
      <c r="AV196" s="13" t="s">
        <v>82</v>
      </c>
      <c r="AW196" s="13" t="s">
        <v>30</v>
      </c>
      <c r="AX196" s="13" t="s">
        <v>80</v>
      </c>
      <c r="AY196" s="256" t="s">
        <v>145</v>
      </c>
    </row>
    <row r="197" s="2" customFormat="1" ht="16.5" customHeight="1">
      <c r="A197" s="38"/>
      <c r="B197" s="39"/>
      <c r="C197" s="278" t="s">
        <v>170</v>
      </c>
      <c r="D197" s="278" t="s">
        <v>209</v>
      </c>
      <c r="E197" s="279" t="s">
        <v>236</v>
      </c>
      <c r="F197" s="280" t="s">
        <v>237</v>
      </c>
      <c r="G197" s="281" t="s">
        <v>212</v>
      </c>
      <c r="H197" s="282">
        <v>297</v>
      </c>
      <c r="I197" s="283"/>
      <c r="J197" s="284">
        <f>ROUND(I197*H197,2)</f>
        <v>0</v>
      </c>
      <c r="K197" s="280" t="s">
        <v>152</v>
      </c>
      <c r="L197" s="285"/>
      <c r="M197" s="286" t="s">
        <v>1</v>
      </c>
      <c r="N197" s="287" t="s">
        <v>38</v>
      </c>
      <c r="O197" s="91"/>
      <c r="P197" s="235">
        <f>O197*H197</f>
        <v>0</v>
      </c>
      <c r="Q197" s="235">
        <v>1</v>
      </c>
      <c r="R197" s="235">
        <f>Q197*H197</f>
        <v>297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213</v>
      </c>
      <c r="AT197" s="237" t="s">
        <v>209</v>
      </c>
      <c r="AU197" s="237" t="s">
        <v>82</v>
      </c>
      <c r="AY197" s="17" t="s">
        <v>145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80</v>
      </c>
      <c r="BK197" s="238">
        <f>ROUND(I197*H197,2)</f>
        <v>0</v>
      </c>
      <c r="BL197" s="17" t="s">
        <v>153</v>
      </c>
      <c r="BM197" s="237" t="s">
        <v>1029</v>
      </c>
    </row>
    <row r="198" s="2" customFormat="1">
      <c r="A198" s="38"/>
      <c r="B198" s="39"/>
      <c r="C198" s="40"/>
      <c r="D198" s="239" t="s">
        <v>155</v>
      </c>
      <c r="E198" s="40"/>
      <c r="F198" s="240" t="s">
        <v>237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155</v>
      </c>
      <c r="AU198" s="17" t="s">
        <v>82</v>
      </c>
    </row>
    <row r="199" s="13" customFormat="1">
      <c r="A199" s="13"/>
      <c r="B199" s="246"/>
      <c r="C199" s="247"/>
      <c r="D199" s="239" t="s">
        <v>159</v>
      </c>
      <c r="E199" s="248" t="s">
        <v>1</v>
      </c>
      <c r="F199" s="249" t="s">
        <v>1030</v>
      </c>
      <c r="G199" s="247"/>
      <c r="H199" s="250">
        <v>216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159</v>
      </c>
      <c r="AU199" s="256" t="s">
        <v>82</v>
      </c>
      <c r="AV199" s="13" t="s">
        <v>82</v>
      </c>
      <c r="AW199" s="13" t="s">
        <v>30</v>
      </c>
      <c r="AX199" s="13" t="s">
        <v>73</v>
      </c>
      <c r="AY199" s="256" t="s">
        <v>145</v>
      </c>
    </row>
    <row r="200" s="13" customFormat="1">
      <c r="A200" s="13"/>
      <c r="B200" s="246"/>
      <c r="C200" s="247"/>
      <c r="D200" s="239" t="s">
        <v>159</v>
      </c>
      <c r="E200" s="248" t="s">
        <v>1</v>
      </c>
      <c r="F200" s="249" t="s">
        <v>1031</v>
      </c>
      <c r="G200" s="247"/>
      <c r="H200" s="250">
        <v>81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159</v>
      </c>
      <c r="AU200" s="256" t="s">
        <v>82</v>
      </c>
      <c r="AV200" s="13" t="s">
        <v>82</v>
      </c>
      <c r="AW200" s="13" t="s">
        <v>30</v>
      </c>
      <c r="AX200" s="13" t="s">
        <v>73</v>
      </c>
      <c r="AY200" s="256" t="s">
        <v>145</v>
      </c>
    </row>
    <row r="201" s="14" customFormat="1">
      <c r="A201" s="14"/>
      <c r="B201" s="257"/>
      <c r="C201" s="258"/>
      <c r="D201" s="239" t="s">
        <v>159</v>
      </c>
      <c r="E201" s="259" t="s">
        <v>1</v>
      </c>
      <c r="F201" s="260" t="s">
        <v>162</v>
      </c>
      <c r="G201" s="258"/>
      <c r="H201" s="261">
        <v>297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159</v>
      </c>
      <c r="AU201" s="267" t="s">
        <v>82</v>
      </c>
      <c r="AV201" s="14" t="s">
        <v>153</v>
      </c>
      <c r="AW201" s="14" t="s">
        <v>30</v>
      </c>
      <c r="AX201" s="14" t="s">
        <v>80</v>
      </c>
      <c r="AY201" s="267" t="s">
        <v>145</v>
      </c>
    </row>
    <row r="202" s="2" customFormat="1" ht="24.15" customHeight="1">
      <c r="A202" s="38"/>
      <c r="B202" s="39"/>
      <c r="C202" s="226" t="s">
        <v>176</v>
      </c>
      <c r="D202" s="226" t="s">
        <v>148</v>
      </c>
      <c r="E202" s="227" t="s">
        <v>243</v>
      </c>
      <c r="F202" s="228" t="s">
        <v>244</v>
      </c>
      <c r="G202" s="229" t="s">
        <v>151</v>
      </c>
      <c r="H202" s="230">
        <v>600</v>
      </c>
      <c r="I202" s="231"/>
      <c r="J202" s="232">
        <f>ROUND(I202*H202,2)</f>
        <v>0</v>
      </c>
      <c r="K202" s="228" t="s">
        <v>152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153</v>
      </c>
      <c r="AT202" s="237" t="s">
        <v>148</v>
      </c>
      <c r="AU202" s="237" t="s">
        <v>82</v>
      </c>
      <c r="AY202" s="17" t="s">
        <v>145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80</v>
      </c>
      <c r="BK202" s="238">
        <f>ROUND(I202*H202,2)</f>
        <v>0</v>
      </c>
      <c r="BL202" s="17" t="s">
        <v>153</v>
      </c>
      <c r="BM202" s="237" t="s">
        <v>1032</v>
      </c>
    </row>
    <row r="203" s="2" customFormat="1">
      <c r="A203" s="38"/>
      <c r="B203" s="39"/>
      <c r="C203" s="40"/>
      <c r="D203" s="239" t="s">
        <v>155</v>
      </c>
      <c r="E203" s="40"/>
      <c r="F203" s="240" t="s">
        <v>246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155</v>
      </c>
      <c r="AU203" s="17" t="s">
        <v>82</v>
      </c>
    </row>
    <row r="204" s="2" customFormat="1">
      <c r="A204" s="38"/>
      <c r="B204" s="39"/>
      <c r="C204" s="40"/>
      <c r="D204" s="244" t="s">
        <v>157</v>
      </c>
      <c r="E204" s="40"/>
      <c r="F204" s="245" t="s">
        <v>247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157</v>
      </c>
      <c r="AU204" s="17" t="s">
        <v>82</v>
      </c>
    </row>
    <row r="205" s="15" customFormat="1">
      <c r="A205" s="15"/>
      <c r="B205" s="268"/>
      <c r="C205" s="269"/>
      <c r="D205" s="239" t="s">
        <v>159</v>
      </c>
      <c r="E205" s="270" t="s">
        <v>1</v>
      </c>
      <c r="F205" s="271" t="s">
        <v>1028</v>
      </c>
      <c r="G205" s="269"/>
      <c r="H205" s="270" t="s">
        <v>1</v>
      </c>
      <c r="I205" s="272"/>
      <c r="J205" s="269"/>
      <c r="K205" s="269"/>
      <c r="L205" s="273"/>
      <c r="M205" s="274"/>
      <c r="N205" s="275"/>
      <c r="O205" s="275"/>
      <c r="P205" s="275"/>
      <c r="Q205" s="275"/>
      <c r="R205" s="275"/>
      <c r="S205" s="275"/>
      <c r="T205" s="27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7" t="s">
        <v>159</v>
      </c>
      <c r="AU205" s="277" t="s">
        <v>82</v>
      </c>
      <c r="AV205" s="15" t="s">
        <v>80</v>
      </c>
      <c r="AW205" s="15" t="s">
        <v>30</v>
      </c>
      <c r="AX205" s="15" t="s">
        <v>73</v>
      </c>
      <c r="AY205" s="277" t="s">
        <v>145</v>
      </c>
    </row>
    <row r="206" s="13" customFormat="1">
      <c r="A206" s="13"/>
      <c r="B206" s="246"/>
      <c r="C206" s="247"/>
      <c r="D206" s="239" t="s">
        <v>159</v>
      </c>
      <c r="E206" s="248" t="s">
        <v>1</v>
      </c>
      <c r="F206" s="249" t="s">
        <v>1033</v>
      </c>
      <c r="G206" s="247"/>
      <c r="H206" s="250">
        <v>600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159</v>
      </c>
      <c r="AU206" s="256" t="s">
        <v>82</v>
      </c>
      <c r="AV206" s="13" t="s">
        <v>82</v>
      </c>
      <c r="AW206" s="13" t="s">
        <v>30</v>
      </c>
      <c r="AX206" s="13" t="s">
        <v>80</v>
      </c>
      <c r="AY206" s="256" t="s">
        <v>145</v>
      </c>
    </row>
    <row r="207" s="2" customFormat="1" ht="16.5" customHeight="1">
      <c r="A207" s="38"/>
      <c r="B207" s="39"/>
      <c r="C207" s="278" t="s">
        <v>200</v>
      </c>
      <c r="D207" s="278" t="s">
        <v>209</v>
      </c>
      <c r="E207" s="279" t="s">
        <v>249</v>
      </c>
      <c r="F207" s="280" t="s">
        <v>250</v>
      </c>
      <c r="G207" s="281" t="s">
        <v>251</v>
      </c>
      <c r="H207" s="282">
        <v>12</v>
      </c>
      <c r="I207" s="283"/>
      <c r="J207" s="284">
        <f>ROUND(I207*H207,2)</f>
        <v>0</v>
      </c>
      <c r="K207" s="280" t="s">
        <v>152</v>
      </c>
      <c r="L207" s="285"/>
      <c r="M207" s="286" t="s">
        <v>1</v>
      </c>
      <c r="N207" s="287" t="s">
        <v>38</v>
      </c>
      <c r="O207" s="91"/>
      <c r="P207" s="235">
        <f>O207*H207</f>
        <v>0</v>
      </c>
      <c r="Q207" s="235">
        <v>0.001</v>
      </c>
      <c r="R207" s="235">
        <f>Q207*H207</f>
        <v>0.012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213</v>
      </c>
      <c r="AT207" s="237" t="s">
        <v>209</v>
      </c>
      <c r="AU207" s="237" t="s">
        <v>82</v>
      </c>
      <c r="AY207" s="17" t="s">
        <v>145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80</v>
      </c>
      <c r="BK207" s="238">
        <f>ROUND(I207*H207,2)</f>
        <v>0</v>
      </c>
      <c r="BL207" s="17" t="s">
        <v>153</v>
      </c>
      <c r="BM207" s="237" t="s">
        <v>1034</v>
      </c>
    </row>
    <row r="208" s="2" customFormat="1">
      <c r="A208" s="38"/>
      <c r="B208" s="39"/>
      <c r="C208" s="40"/>
      <c r="D208" s="239" t="s">
        <v>155</v>
      </c>
      <c r="E208" s="40"/>
      <c r="F208" s="240" t="s">
        <v>250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155</v>
      </c>
      <c r="AU208" s="17" t="s">
        <v>82</v>
      </c>
    </row>
    <row r="209" s="15" customFormat="1">
      <c r="A209" s="15"/>
      <c r="B209" s="268"/>
      <c r="C209" s="269"/>
      <c r="D209" s="239" t="s">
        <v>159</v>
      </c>
      <c r="E209" s="270" t="s">
        <v>1</v>
      </c>
      <c r="F209" s="271" t="s">
        <v>253</v>
      </c>
      <c r="G209" s="269"/>
      <c r="H209" s="270" t="s">
        <v>1</v>
      </c>
      <c r="I209" s="272"/>
      <c r="J209" s="269"/>
      <c r="K209" s="269"/>
      <c r="L209" s="273"/>
      <c r="M209" s="274"/>
      <c r="N209" s="275"/>
      <c r="O209" s="275"/>
      <c r="P209" s="275"/>
      <c r="Q209" s="275"/>
      <c r="R209" s="275"/>
      <c r="S209" s="275"/>
      <c r="T209" s="27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7" t="s">
        <v>159</v>
      </c>
      <c r="AU209" s="277" t="s">
        <v>82</v>
      </c>
      <c r="AV209" s="15" t="s">
        <v>80</v>
      </c>
      <c r="AW209" s="15" t="s">
        <v>30</v>
      </c>
      <c r="AX209" s="15" t="s">
        <v>73</v>
      </c>
      <c r="AY209" s="277" t="s">
        <v>145</v>
      </c>
    </row>
    <row r="210" s="13" customFormat="1">
      <c r="A210" s="13"/>
      <c r="B210" s="246"/>
      <c r="C210" s="247"/>
      <c r="D210" s="239" t="s">
        <v>159</v>
      </c>
      <c r="E210" s="248" t="s">
        <v>1</v>
      </c>
      <c r="F210" s="249" t="s">
        <v>1035</v>
      </c>
      <c r="G210" s="247"/>
      <c r="H210" s="250">
        <v>12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159</v>
      </c>
      <c r="AU210" s="256" t="s">
        <v>82</v>
      </c>
      <c r="AV210" s="13" t="s">
        <v>82</v>
      </c>
      <c r="AW210" s="13" t="s">
        <v>30</v>
      </c>
      <c r="AX210" s="13" t="s">
        <v>80</v>
      </c>
      <c r="AY210" s="256" t="s">
        <v>145</v>
      </c>
    </row>
    <row r="211" s="12" customFormat="1" ht="22.8" customHeight="1">
      <c r="A211" s="12"/>
      <c r="B211" s="210"/>
      <c r="C211" s="211"/>
      <c r="D211" s="212" t="s">
        <v>72</v>
      </c>
      <c r="E211" s="224" t="s">
        <v>257</v>
      </c>
      <c r="F211" s="224" t="s">
        <v>258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SUM(P212:P254)</f>
        <v>0</v>
      </c>
      <c r="Q211" s="218"/>
      <c r="R211" s="219">
        <f>SUM(R212:R254)</f>
        <v>0</v>
      </c>
      <c r="S211" s="218"/>
      <c r="T211" s="220">
        <f>SUM(T212:T254)</f>
        <v>18.2912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80</v>
      </c>
      <c r="AT211" s="222" t="s">
        <v>72</v>
      </c>
      <c r="AU211" s="222" t="s">
        <v>80</v>
      </c>
      <c r="AY211" s="221" t="s">
        <v>145</v>
      </c>
      <c r="BK211" s="223">
        <f>SUM(BK212:BK254)</f>
        <v>0</v>
      </c>
    </row>
    <row r="212" s="2" customFormat="1" ht="24.15" customHeight="1">
      <c r="A212" s="38"/>
      <c r="B212" s="39"/>
      <c r="C212" s="226" t="s">
        <v>288</v>
      </c>
      <c r="D212" s="226" t="s">
        <v>148</v>
      </c>
      <c r="E212" s="227" t="s">
        <v>1036</v>
      </c>
      <c r="F212" s="228" t="s">
        <v>1037</v>
      </c>
      <c r="G212" s="229" t="s">
        <v>185</v>
      </c>
      <c r="H212" s="230">
        <v>6.4320000000000004</v>
      </c>
      <c r="I212" s="231"/>
      <c r="J212" s="232">
        <f>ROUND(I212*H212,2)</f>
        <v>0</v>
      </c>
      <c r="K212" s="228" t="s">
        <v>152</v>
      </c>
      <c r="L212" s="44"/>
      <c r="M212" s="233" t="s">
        <v>1</v>
      </c>
      <c r="N212" s="234" t="s">
        <v>38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1.8</v>
      </c>
      <c r="T212" s="236">
        <f>S212*H212</f>
        <v>11.5776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153</v>
      </c>
      <c r="AT212" s="237" t="s">
        <v>148</v>
      </c>
      <c r="AU212" s="237" t="s">
        <v>82</v>
      </c>
      <c r="AY212" s="17" t="s">
        <v>145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80</v>
      </c>
      <c r="BK212" s="238">
        <f>ROUND(I212*H212,2)</f>
        <v>0</v>
      </c>
      <c r="BL212" s="17" t="s">
        <v>153</v>
      </c>
      <c r="BM212" s="237" t="s">
        <v>1038</v>
      </c>
    </row>
    <row r="213" s="2" customFormat="1">
      <c r="A213" s="38"/>
      <c r="B213" s="39"/>
      <c r="C213" s="40"/>
      <c r="D213" s="239" t="s">
        <v>155</v>
      </c>
      <c r="E213" s="40"/>
      <c r="F213" s="240" t="s">
        <v>1039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155</v>
      </c>
      <c r="AU213" s="17" t="s">
        <v>82</v>
      </c>
    </row>
    <row r="214" s="2" customFormat="1">
      <c r="A214" s="38"/>
      <c r="B214" s="39"/>
      <c r="C214" s="40"/>
      <c r="D214" s="244" t="s">
        <v>157</v>
      </c>
      <c r="E214" s="40"/>
      <c r="F214" s="245" t="s">
        <v>1040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157</v>
      </c>
      <c r="AU214" s="17" t="s">
        <v>82</v>
      </c>
    </row>
    <row r="215" s="15" customFormat="1">
      <c r="A215" s="15"/>
      <c r="B215" s="268"/>
      <c r="C215" s="269"/>
      <c r="D215" s="239" t="s">
        <v>159</v>
      </c>
      <c r="E215" s="270" t="s">
        <v>1</v>
      </c>
      <c r="F215" s="271" t="s">
        <v>1041</v>
      </c>
      <c r="G215" s="269"/>
      <c r="H215" s="270" t="s">
        <v>1</v>
      </c>
      <c r="I215" s="272"/>
      <c r="J215" s="269"/>
      <c r="K215" s="269"/>
      <c r="L215" s="273"/>
      <c r="M215" s="274"/>
      <c r="N215" s="275"/>
      <c r="O215" s="275"/>
      <c r="P215" s="275"/>
      <c r="Q215" s="275"/>
      <c r="R215" s="275"/>
      <c r="S215" s="275"/>
      <c r="T215" s="27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7" t="s">
        <v>159</v>
      </c>
      <c r="AU215" s="277" t="s">
        <v>82</v>
      </c>
      <c r="AV215" s="15" t="s">
        <v>80</v>
      </c>
      <c r="AW215" s="15" t="s">
        <v>30</v>
      </c>
      <c r="AX215" s="15" t="s">
        <v>73</v>
      </c>
      <c r="AY215" s="277" t="s">
        <v>145</v>
      </c>
    </row>
    <row r="216" s="13" customFormat="1">
      <c r="A216" s="13"/>
      <c r="B216" s="246"/>
      <c r="C216" s="247"/>
      <c r="D216" s="239" t="s">
        <v>159</v>
      </c>
      <c r="E216" s="248" t="s">
        <v>1</v>
      </c>
      <c r="F216" s="249" t="s">
        <v>1042</v>
      </c>
      <c r="G216" s="247"/>
      <c r="H216" s="250">
        <v>2.7000000000000002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159</v>
      </c>
      <c r="AU216" s="256" t="s">
        <v>82</v>
      </c>
      <c r="AV216" s="13" t="s">
        <v>82</v>
      </c>
      <c r="AW216" s="13" t="s">
        <v>30</v>
      </c>
      <c r="AX216" s="13" t="s">
        <v>73</v>
      </c>
      <c r="AY216" s="256" t="s">
        <v>145</v>
      </c>
    </row>
    <row r="217" s="15" customFormat="1">
      <c r="A217" s="15"/>
      <c r="B217" s="268"/>
      <c r="C217" s="269"/>
      <c r="D217" s="239" t="s">
        <v>159</v>
      </c>
      <c r="E217" s="270" t="s">
        <v>1</v>
      </c>
      <c r="F217" s="271" t="s">
        <v>1043</v>
      </c>
      <c r="G217" s="269"/>
      <c r="H217" s="270" t="s">
        <v>1</v>
      </c>
      <c r="I217" s="272"/>
      <c r="J217" s="269"/>
      <c r="K217" s="269"/>
      <c r="L217" s="273"/>
      <c r="M217" s="274"/>
      <c r="N217" s="275"/>
      <c r="O217" s="275"/>
      <c r="P217" s="275"/>
      <c r="Q217" s="275"/>
      <c r="R217" s="275"/>
      <c r="S217" s="275"/>
      <c r="T217" s="27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7" t="s">
        <v>159</v>
      </c>
      <c r="AU217" s="277" t="s">
        <v>82</v>
      </c>
      <c r="AV217" s="15" t="s">
        <v>80</v>
      </c>
      <c r="AW217" s="15" t="s">
        <v>30</v>
      </c>
      <c r="AX217" s="15" t="s">
        <v>73</v>
      </c>
      <c r="AY217" s="277" t="s">
        <v>145</v>
      </c>
    </row>
    <row r="218" s="13" customFormat="1">
      <c r="A218" s="13"/>
      <c r="B218" s="246"/>
      <c r="C218" s="247"/>
      <c r="D218" s="239" t="s">
        <v>159</v>
      </c>
      <c r="E218" s="248" t="s">
        <v>1</v>
      </c>
      <c r="F218" s="249" t="s">
        <v>1044</v>
      </c>
      <c r="G218" s="247"/>
      <c r="H218" s="250">
        <v>2.5800000000000001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159</v>
      </c>
      <c r="AU218" s="256" t="s">
        <v>82</v>
      </c>
      <c r="AV218" s="13" t="s">
        <v>82</v>
      </c>
      <c r="AW218" s="13" t="s">
        <v>30</v>
      </c>
      <c r="AX218" s="13" t="s">
        <v>73</v>
      </c>
      <c r="AY218" s="256" t="s">
        <v>145</v>
      </c>
    </row>
    <row r="219" s="15" customFormat="1">
      <c r="A219" s="15"/>
      <c r="B219" s="268"/>
      <c r="C219" s="269"/>
      <c r="D219" s="239" t="s">
        <v>159</v>
      </c>
      <c r="E219" s="270" t="s">
        <v>1</v>
      </c>
      <c r="F219" s="271" t="s">
        <v>1045</v>
      </c>
      <c r="G219" s="269"/>
      <c r="H219" s="270" t="s">
        <v>1</v>
      </c>
      <c r="I219" s="272"/>
      <c r="J219" s="269"/>
      <c r="K219" s="269"/>
      <c r="L219" s="273"/>
      <c r="M219" s="274"/>
      <c r="N219" s="275"/>
      <c r="O219" s="275"/>
      <c r="P219" s="275"/>
      <c r="Q219" s="275"/>
      <c r="R219" s="275"/>
      <c r="S219" s="275"/>
      <c r="T219" s="27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7" t="s">
        <v>159</v>
      </c>
      <c r="AU219" s="277" t="s">
        <v>82</v>
      </c>
      <c r="AV219" s="15" t="s">
        <v>80</v>
      </c>
      <c r="AW219" s="15" t="s">
        <v>30</v>
      </c>
      <c r="AX219" s="15" t="s">
        <v>73</v>
      </c>
      <c r="AY219" s="277" t="s">
        <v>145</v>
      </c>
    </row>
    <row r="220" s="13" customFormat="1">
      <c r="A220" s="13"/>
      <c r="B220" s="246"/>
      <c r="C220" s="247"/>
      <c r="D220" s="239" t="s">
        <v>159</v>
      </c>
      <c r="E220" s="248" t="s">
        <v>1</v>
      </c>
      <c r="F220" s="249" t="s">
        <v>1046</v>
      </c>
      <c r="G220" s="247"/>
      <c r="H220" s="250">
        <v>1.1519999999999999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159</v>
      </c>
      <c r="AU220" s="256" t="s">
        <v>82</v>
      </c>
      <c r="AV220" s="13" t="s">
        <v>82</v>
      </c>
      <c r="AW220" s="13" t="s">
        <v>30</v>
      </c>
      <c r="AX220" s="13" t="s">
        <v>73</v>
      </c>
      <c r="AY220" s="256" t="s">
        <v>145</v>
      </c>
    </row>
    <row r="221" s="14" customFormat="1">
      <c r="A221" s="14"/>
      <c r="B221" s="257"/>
      <c r="C221" s="258"/>
      <c r="D221" s="239" t="s">
        <v>159</v>
      </c>
      <c r="E221" s="259" t="s">
        <v>1</v>
      </c>
      <c r="F221" s="260" t="s">
        <v>162</v>
      </c>
      <c r="G221" s="258"/>
      <c r="H221" s="261">
        <v>6.4320000000000004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159</v>
      </c>
      <c r="AU221" s="267" t="s">
        <v>82</v>
      </c>
      <c r="AV221" s="14" t="s">
        <v>153</v>
      </c>
      <c r="AW221" s="14" t="s">
        <v>30</v>
      </c>
      <c r="AX221" s="14" t="s">
        <v>80</v>
      </c>
      <c r="AY221" s="267" t="s">
        <v>145</v>
      </c>
    </row>
    <row r="222" s="2" customFormat="1" ht="24.15" customHeight="1">
      <c r="A222" s="38"/>
      <c r="B222" s="39"/>
      <c r="C222" s="226" t="s">
        <v>411</v>
      </c>
      <c r="D222" s="226" t="s">
        <v>148</v>
      </c>
      <c r="E222" s="227" t="s">
        <v>297</v>
      </c>
      <c r="F222" s="228" t="s">
        <v>298</v>
      </c>
      <c r="G222" s="229" t="s">
        <v>185</v>
      </c>
      <c r="H222" s="230">
        <v>2.52</v>
      </c>
      <c r="I222" s="231"/>
      <c r="J222" s="232">
        <f>ROUND(I222*H222,2)</f>
        <v>0</v>
      </c>
      <c r="K222" s="228" t="s">
        <v>152</v>
      </c>
      <c r="L222" s="44"/>
      <c r="M222" s="233" t="s">
        <v>1</v>
      </c>
      <c r="N222" s="234" t="s">
        <v>38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1.5940000000000001</v>
      </c>
      <c r="T222" s="236">
        <f>S222*H222</f>
        <v>4.0168800000000005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153</v>
      </c>
      <c r="AT222" s="237" t="s">
        <v>148</v>
      </c>
      <c r="AU222" s="237" t="s">
        <v>82</v>
      </c>
      <c r="AY222" s="17" t="s">
        <v>145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80</v>
      </c>
      <c r="BK222" s="238">
        <f>ROUND(I222*H222,2)</f>
        <v>0</v>
      </c>
      <c r="BL222" s="17" t="s">
        <v>153</v>
      </c>
      <c r="BM222" s="237" t="s">
        <v>1047</v>
      </c>
    </row>
    <row r="223" s="2" customFormat="1">
      <c r="A223" s="38"/>
      <c r="B223" s="39"/>
      <c r="C223" s="40"/>
      <c r="D223" s="239" t="s">
        <v>155</v>
      </c>
      <c r="E223" s="40"/>
      <c r="F223" s="240" t="s">
        <v>300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155</v>
      </c>
      <c r="AU223" s="17" t="s">
        <v>82</v>
      </c>
    </row>
    <row r="224" s="2" customFormat="1">
      <c r="A224" s="38"/>
      <c r="B224" s="39"/>
      <c r="C224" s="40"/>
      <c r="D224" s="244" t="s">
        <v>157</v>
      </c>
      <c r="E224" s="40"/>
      <c r="F224" s="245" t="s">
        <v>301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82</v>
      </c>
    </row>
    <row r="225" s="15" customFormat="1">
      <c r="A225" s="15"/>
      <c r="B225" s="268"/>
      <c r="C225" s="269"/>
      <c r="D225" s="239" t="s">
        <v>159</v>
      </c>
      <c r="E225" s="270" t="s">
        <v>1</v>
      </c>
      <c r="F225" s="271" t="s">
        <v>664</v>
      </c>
      <c r="G225" s="269"/>
      <c r="H225" s="270" t="s">
        <v>1</v>
      </c>
      <c r="I225" s="272"/>
      <c r="J225" s="269"/>
      <c r="K225" s="269"/>
      <c r="L225" s="273"/>
      <c r="M225" s="274"/>
      <c r="N225" s="275"/>
      <c r="O225" s="275"/>
      <c r="P225" s="275"/>
      <c r="Q225" s="275"/>
      <c r="R225" s="275"/>
      <c r="S225" s="275"/>
      <c r="T225" s="27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7" t="s">
        <v>159</v>
      </c>
      <c r="AU225" s="277" t="s">
        <v>82</v>
      </c>
      <c r="AV225" s="15" t="s">
        <v>80</v>
      </c>
      <c r="AW225" s="15" t="s">
        <v>30</v>
      </c>
      <c r="AX225" s="15" t="s">
        <v>73</v>
      </c>
      <c r="AY225" s="277" t="s">
        <v>145</v>
      </c>
    </row>
    <row r="226" s="13" customFormat="1">
      <c r="A226" s="13"/>
      <c r="B226" s="246"/>
      <c r="C226" s="247"/>
      <c r="D226" s="239" t="s">
        <v>159</v>
      </c>
      <c r="E226" s="248" t="s">
        <v>1</v>
      </c>
      <c r="F226" s="249" t="s">
        <v>1048</v>
      </c>
      <c r="G226" s="247"/>
      <c r="H226" s="250">
        <v>2.52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159</v>
      </c>
      <c r="AU226" s="256" t="s">
        <v>82</v>
      </c>
      <c r="AV226" s="13" t="s">
        <v>82</v>
      </c>
      <c r="AW226" s="13" t="s">
        <v>30</v>
      </c>
      <c r="AX226" s="13" t="s">
        <v>80</v>
      </c>
      <c r="AY226" s="256" t="s">
        <v>145</v>
      </c>
    </row>
    <row r="227" s="2" customFormat="1" ht="21.75" customHeight="1">
      <c r="A227" s="38"/>
      <c r="B227" s="39"/>
      <c r="C227" s="226" t="s">
        <v>407</v>
      </c>
      <c r="D227" s="226" t="s">
        <v>148</v>
      </c>
      <c r="E227" s="227" t="s">
        <v>701</v>
      </c>
      <c r="F227" s="228" t="s">
        <v>702</v>
      </c>
      <c r="G227" s="229" t="s">
        <v>151</v>
      </c>
      <c r="H227" s="230">
        <v>1.44</v>
      </c>
      <c r="I227" s="231"/>
      <c r="J227" s="232">
        <f>ROUND(I227*H227,2)</f>
        <v>0</v>
      </c>
      <c r="K227" s="228" t="s">
        <v>152</v>
      </c>
      <c r="L227" s="44"/>
      <c r="M227" s="233" t="s">
        <v>1</v>
      </c>
      <c r="N227" s="234" t="s">
        <v>38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0.055</v>
      </c>
      <c r="T227" s="236">
        <f>S227*H227</f>
        <v>0.079199999999999993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153</v>
      </c>
      <c r="AT227" s="237" t="s">
        <v>148</v>
      </c>
      <c r="AU227" s="237" t="s">
        <v>82</v>
      </c>
      <c r="AY227" s="17" t="s">
        <v>145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80</v>
      </c>
      <c r="BK227" s="238">
        <f>ROUND(I227*H227,2)</f>
        <v>0</v>
      </c>
      <c r="BL227" s="17" t="s">
        <v>153</v>
      </c>
      <c r="BM227" s="237" t="s">
        <v>1049</v>
      </c>
    </row>
    <row r="228" s="2" customFormat="1">
      <c r="A228" s="38"/>
      <c r="B228" s="39"/>
      <c r="C228" s="40"/>
      <c r="D228" s="239" t="s">
        <v>155</v>
      </c>
      <c r="E228" s="40"/>
      <c r="F228" s="240" t="s">
        <v>704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155</v>
      </c>
      <c r="AU228" s="17" t="s">
        <v>82</v>
      </c>
    </row>
    <row r="229" s="2" customFormat="1">
      <c r="A229" s="38"/>
      <c r="B229" s="39"/>
      <c r="C229" s="40"/>
      <c r="D229" s="244" t="s">
        <v>157</v>
      </c>
      <c r="E229" s="40"/>
      <c r="F229" s="245" t="s">
        <v>705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157</v>
      </c>
      <c r="AU229" s="17" t="s">
        <v>82</v>
      </c>
    </row>
    <row r="230" s="13" customFormat="1">
      <c r="A230" s="13"/>
      <c r="B230" s="246"/>
      <c r="C230" s="247"/>
      <c r="D230" s="239" t="s">
        <v>159</v>
      </c>
      <c r="E230" s="248" t="s">
        <v>1</v>
      </c>
      <c r="F230" s="249" t="s">
        <v>1050</v>
      </c>
      <c r="G230" s="247"/>
      <c r="H230" s="250">
        <v>1.44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159</v>
      </c>
      <c r="AU230" s="256" t="s">
        <v>82</v>
      </c>
      <c r="AV230" s="13" t="s">
        <v>82</v>
      </c>
      <c r="AW230" s="13" t="s">
        <v>30</v>
      </c>
      <c r="AX230" s="13" t="s">
        <v>80</v>
      </c>
      <c r="AY230" s="256" t="s">
        <v>145</v>
      </c>
    </row>
    <row r="231" s="2" customFormat="1" ht="24.15" customHeight="1">
      <c r="A231" s="38"/>
      <c r="B231" s="39"/>
      <c r="C231" s="226" t="s">
        <v>539</v>
      </c>
      <c r="D231" s="226" t="s">
        <v>148</v>
      </c>
      <c r="E231" s="227" t="s">
        <v>1051</v>
      </c>
      <c r="F231" s="228" t="s">
        <v>1052</v>
      </c>
      <c r="G231" s="229" t="s">
        <v>166</v>
      </c>
      <c r="H231" s="230">
        <v>14</v>
      </c>
      <c r="I231" s="231"/>
      <c r="J231" s="232">
        <f>ROUND(I231*H231,2)</f>
        <v>0</v>
      </c>
      <c r="K231" s="228" t="s">
        <v>152</v>
      </c>
      <c r="L231" s="44"/>
      <c r="M231" s="233" t="s">
        <v>1</v>
      </c>
      <c r="N231" s="234" t="s">
        <v>38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0.02</v>
      </c>
      <c r="T231" s="236">
        <f>S231*H231</f>
        <v>0.28000000000000003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153</v>
      </c>
      <c r="AT231" s="237" t="s">
        <v>148</v>
      </c>
      <c r="AU231" s="237" t="s">
        <v>82</v>
      </c>
      <c r="AY231" s="17" t="s">
        <v>145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80</v>
      </c>
      <c r="BK231" s="238">
        <f>ROUND(I231*H231,2)</f>
        <v>0</v>
      </c>
      <c r="BL231" s="17" t="s">
        <v>153</v>
      </c>
      <c r="BM231" s="237" t="s">
        <v>1053</v>
      </c>
    </row>
    <row r="232" s="2" customFormat="1">
      <c r="A232" s="38"/>
      <c r="B232" s="39"/>
      <c r="C232" s="40"/>
      <c r="D232" s="239" t="s">
        <v>155</v>
      </c>
      <c r="E232" s="40"/>
      <c r="F232" s="240" t="s">
        <v>1054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155</v>
      </c>
      <c r="AU232" s="17" t="s">
        <v>82</v>
      </c>
    </row>
    <row r="233" s="2" customFormat="1">
      <c r="A233" s="38"/>
      <c r="B233" s="39"/>
      <c r="C233" s="40"/>
      <c r="D233" s="244" t="s">
        <v>157</v>
      </c>
      <c r="E233" s="40"/>
      <c r="F233" s="245" t="s">
        <v>1055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157</v>
      </c>
      <c r="AU233" s="17" t="s">
        <v>82</v>
      </c>
    </row>
    <row r="234" s="13" customFormat="1">
      <c r="A234" s="13"/>
      <c r="B234" s="246"/>
      <c r="C234" s="247"/>
      <c r="D234" s="239" t="s">
        <v>159</v>
      </c>
      <c r="E234" s="248" t="s">
        <v>1</v>
      </c>
      <c r="F234" s="249" t="s">
        <v>459</v>
      </c>
      <c r="G234" s="247"/>
      <c r="H234" s="250">
        <v>14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159</v>
      </c>
      <c r="AU234" s="256" t="s">
        <v>82</v>
      </c>
      <c r="AV234" s="13" t="s">
        <v>82</v>
      </c>
      <c r="AW234" s="13" t="s">
        <v>30</v>
      </c>
      <c r="AX234" s="13" t="s">
        <v>80</v>
      </c>
      <c r="AY234" s="256" t="s">
        <v>145</v>
      </c>
    </row>
    <row r="235" s="2" customFormat="1" ht="24.15" customHeight="1">
      <c r="A235" s="38"/>
      <c r="B235" s="39"/>
      <c r="C235" s="226" t="s">
        <v>547</v>
      </c>
      <c r="D235" s="226" t="s">
        <v>148</v>
      </c>
      <c r="E235" s="227" t="s">
        <v>312</v>
      </c>
      <c r="F235" s="228" t="s">
        <v>313</v>
      </c>
      <c r="G235" s="229" t="s">
        <v>314</v>
      </c>
      <c r="H235" s="230">
        <v>46</v>
      </c>
      <c r="I235" s="231"/>
      <c r="J235" s="232">
        <f>ROUND(I235*H235,2)</f>
        <v>0</v>
      </c>
      <c r="K235" s="228" t="s">
        <v>152</v>
      </c>
      <c r="L235" s="44"/>
      <c r="M235" s="233" t="s">
        <v>1</v>
      </c>
      <c r="N235" s="234" t="s">
        <v>38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0.00248</v>
      </c>
      <c r="T235" s="236">
        <f>S235*H235</f>
        <v>0.11408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153</v>
      </c>
      <c r="AT235" s="237" t="s">
        <v>148</v>
      </c>
      <c r="AU235" s="237" t="s">
        <v>82</v>
      </c>
      <c r="AY235" s="17" t="s">
        <v>145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80</v>
      </c>
      <c r="BK235" s="238">
        <f>ROUND(I235*H235,2)</f>
        <v>0</v>
      </c>
      <c r="BL235" s="17" t="s">
        <v>153</v>
      </c>
      <c r="BM235" s="237" t="s">
        <v>1056</v>
      </c>
    </row>
    <row r="236" s="2" customFormat="1">
      <c r="A236" s="38"/>
      <c r="B236" s="39"/>
      <c r="C236" s="40"/>
      <c r="D236" s="239" t="s">
        <v>155</v>
      </c>
      <c r="E236" s="40"/>
      <c r="F236" s="240" t="s">
        <v>316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155</v>
      </c>
      <c r="AU236" s="17" t="s">
        <v>82</v>
      </c>
    </row>
    <row r="237" s="2" customFormat="1">
      <c r="A237" s="38"/>
      <c r="B237" s="39"/>
      <c r="C237" s="40"/>
      <c r="D237" s="244" t="s">
        <v>157</v>
      </c>
      <c r="E237" s="40"/>
      <c r="F237" s="245" t="s">
        <v>317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157</v>
      </c>
      <c r="AU237" s="17" t="s">
        <v>82</v>
      </c>
    </row>
    <row r="238" s="13" customFormat="1">
      <c r="A238" s="13"/>
      <c r="B238" s="246"/>
      <c r="C238" s="247"/>
      <c r="D238" s="239" t="s">
        <v>159</v>
      </c>
      <c r="E238" s="248" t="s">
        <v>1</v>
      </c>
      <c r="F238" s="249" t="s">
        <v>163</v>
      </c>
      <c r="G238" s="247"/>
      <c r="H238" s="250">
        <v>46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159</v>
      </c>
      <c r="AU238" s="256" t="s">
        <v>82</v>
      </c>
      <c r="AV238" s="13" t="s">
        <v>82</v>
      </c>
      <c r="AW238" s="13" t="s">
        <v>30</v>
      </c>
      <c r="AX238" s="13" t="s">
        <v>80</v>
      </c>
      <c r="AY238" s="256" t="s">
        <v>145</v>
      </c>
    </row>
    <row r="239" s="2" customFormat="1" ht="24.15" customHeight="1">
      <c r="A239" s="38"/>
      <c r="B239" s="39"/>
      <c r="C239" s="226" t="s">
        <v>459</v>
      </c>
      <c r="D239" s="226" t="s">
        <v>148</v>
      </c>
      <c r="E239" s="227" t="s">
        <v>274</v>
      </c>
      <c r="F239" s="228" t="s">
        <v>275</v>
      </c>
      <c r="G239" s="229" t="s">
        <v>151</v>
      </c>
      <c r="H239" s="230">
        <v>18.359999999999999</v>
      </c>
      <c r="I239" s="231"/>
      <c r="J239" s="232">
        <f>ROUND(I239*H239,2)</f>
        <v>0</v>
      </c>
      <c r="K239" s="228" t="s">
        <v>152</v>
      </c>
      <c r="L239" s="44"/>
      <c r="M239" s="233" t="s">
        <v>1</v>
      </c>
      <c r="N239" s="234" t="s">
        <v>38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0.053999999999999999</v>
      </c>
      <c r="T239" s="236">
        <f>S239*H239</f>
        <v>0.99143999999999999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153</v>
      </c>
      <c r="AT239" s="237" t="s">
        <v>148</v>
      </c>
      <c r="AU239" s="237" t="s">
        <v>82</v>
      </c>
      <c r="AY239" s="17" t="s">
        <v>145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80</v>
      </c>
      <c r="BK239" s="238">
        <f>ROUND(I239*H239,2)</f>
        <v>0</v>
      </c>
      <c r="BL239" s="17" t="s">
        <v>153</v>
      </c>
      <c r="BM239" s="237" t="s">
        <v>1057</v>
      </c>
    </row>
    <row r="240" s="2" customFormat="1">
      <c r="A240" s="38"/>
      <c r="B240" s="39"/>
      <c r="C240" s="40"/>
      <c r="D240" s="239" t="s">
        <v>155</v>
      </c>
      <c r="E240" s="40"/>
      <c r="F240" s="240" t="s">
        <v>277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155</v>
      </c>
      <c r="AU240" s="17" t="s">
        <v>82</v>
      </c>
    </row>
    <row r="241" s="2" customFormat="1">
      <c r="A241" s="38"/>
      <c r="B241" s="39"/>
      <c r="C241" s="40"/>
      <c r="D241" s="244" t="s">
        <v>157</v>
      </c>
      <c r="E241" s="40"/>
      <c r="F241" s="245" t="s">
        <v>278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82</v>
      </c>
    </row>
    <row r="242" s="15" customFormat="1">
      <c r="A242" s="15"/>
      <c r="B242" s="268"/>
      <c r="C242" s="269"/>
      <c r="D242" s="239" t="s">
        <v>159</v>
      </c>
      <c r="E242" s="270" t="s">
        <v>1</v>
      </c>
      <c r="F242" s="271" t="s">
        <v>1058</v>
      </c>
      <c r="G242" s="269"/>
      <c r="H242" s="270" t="s">
        <v>1</v>
      </c>
      <c r="I242" s="272"/>
      <c r="J242" s="269"/>
      <c r="K242" s="269"/>
      <c r="L242" s="273"/>
      <c r="M242" s="274"/>
      <c r="N242" s="275"/>
      <c r="O242" s="275"/>
      <c r="P242" s="275"/>
      <c r="Q242" s="275"/>
      <c r="R242" s="275"/>
      <c r="S242" s="275"/>
      <c r="T242" s="27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7" t="s">
        <v>159</v>
      </c>
      <c r="AU242" s="277" t="s">
        <v>82</v>
      </c>
      <c r="AV242" s="15" t="s">
        <v>80</v>
      </c>
      <c r="AW242" s="15" t="s">
        <v>30</v>
      </c>
      <c r="AX242" s="15" t="s">
        <v>73</v>
      </c>
      <c r="AY242" s="277" t="s">
        <v>145</v>
      </c>
    </row>
    <row r="243" s="13" customFormat="1">
      <c r="A243" s="13"/>
      <c r="B243" s="246"/>
      <c r="C243" s="247"/>
      <c r="D243" s="239" t="s">
        <v>159</v>
      </c>
      <c r="E243" s="248" t="s">
        <v>1</v>
      </c>
      <c r="F243" s="249" t="s">
        <v>1059</v>
      </c>
      <c r="G243" s="247"/>
      <c r="H243" s="250">
        <v>6.4800000000000004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159</v>
      </c>
      <c r="AU243" s="256" t="s">
        <v>82</v>
      </c>
      <c r="AV243" s="13" t="s">
        <v>82</v>
      </c>
      <c r="AW243" s="13" t="s">
        <v>30</v>
      </c>
      <c r="AX243" s="13" t="s">
        <v>73</v>
      </c>
      <c r="AY243" s="256" t="s">
        <v>145</v>
      </c>
    </row>
    <row r="244" s="13" customFormat="1">
      <c r="A244" s="13"/>
      <c r="B244" s="246"/>
      <c r="C244" s="247"/>
      <c r="D244" s="239" t="s">
        <v>159</v>
      </c>
      <c r="E244" s="248" t="s">
        <v>1</v>
      </c>
      <c r="F244" s="249" t="s">
        <v>1060</v>
      </c>
      <c r="G244" s="247"/>
      <c r="H244" s="250">
        <v>4.3200000000000003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159</v>
      </c>
      <c r="AU244" s="256" t="s">
        <v>82</v>
      </c>
      <c r="AV244" s="13" t="s">
        <v>82</v>
      </c>
      <c r="AW244" s="13" t="s">
        <v>30</v>
      </c>
      <c r="AX244" s="13" t="s">
        <v>73</v>
      </c>
      <c r="AY244" s="256" t="s">
        <v>145</v>
      </c>
    </row>
    <row r="245" s="15" customFormat="1">
      <c r="A245" s="15"/>
      <c r="B245" s="268"/>
      <c r="C245" s="269"/>
      <c r="D245" s="239" t="s">
        <v>159</v>
      </c>
      <c r="E245" s="270" t="s">
        <v>1</v>
      </c>
      <c r="F245" s="271" t="s">
        <v>1061</v>
      </c>
      <c r="G245" s="269"/>
      <c r="H245" s="270" t="s">
        <v>1</v>
      </c>
      <c r="I245" s="272"/>
      <c r="J245" s="269"/>
      <c r="K245" s="269"/>
      <c r="L245" s="273"/>
      <c r="M245" s="274"/>
      <c r="N245" s="275"/>
      <c r="O245" s="275"/>
      <c r="P245" s="275"/>
      <c r="Q245" s="275"/>
      <c r="R245" s="275"/>
      <c r="S245" s="275"/>
      <c r="T245" s="27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7" t="s">
        <v>159</v>
      </c>
      <c r="AU245" s="277" t="s">
        <v>82</v>
      </c>
      <c r="AV245" s="15" t="s">
        <v>80</v>
      </c>
      <c r="AW245" s="15" t="s">
        <v>30</v>
      </c>
      <c r="AX245" s="15" t="s">
        <v>73</v>
      </c>
      <c r="AY245" s="277" t="s">
        <v>145</v>
      </c>
    </row>
    <row r="246" s="13" customFormat="1">
      <c r="A246" s="13"/>
      <c r="B246" s="246"/>
      <c r="C246" s="247"/>
      <c r="D246" s="239" t="s">
        <v>159</v>
      </c>
      <c r="E246" s="248" t="s">
        <v>1</v>
      </c>
      <c r="F246" s="249" t="s">
        <v>1062</v>
      </c>
      <c r="G246" s="247"/>
      <c r="H246" s="250">
        <v>2.1600000000000001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159</v>
      </c>
      <c r="AU246" s="256" t="s">
        <v>82</v>
      </c>
      <c r="AV246" s="13" t="s">
        <v>82</v>
      </c>
      <c r="AW246" s="13" t="s">
        <v>30</v>
      </c>
      <c r="AX246" s="13" t="s">
        <v>73</v>
      </c>
      <c r="AY246" s="256" t="s">
        <v>145</v>
      </c>
    </row>
    <row r="247" s="15" customFormat="1">
      <c r="A247" s="15"/>
      <c r="B247" s="268"/>
      <c r="C247" s="269"/>
      <c r="D247" s="239" t="s">
        <v>159</v>
      </c>
      <c r="E247" s="270" t="s">
        <v>1</v>
      </c>
      <c r="F247" s="271" t="s">
        <v>1063</v>
      </c>
      <c r="G247" s="269"/>
      <c r="H247" s="270" t="s">
        <v>1</v>
      </c>
      <c r="I247" s="272"/>
      <c r="J247" s="269"/>
      <c r="K247" s="269"/>
      <c r="L247" s="273"/>
      <c r="M247" s="274"/>
      <c r="N247" s="275"/>
      <c r="O247" s="275"/>
      <c r="P247" s="275"/>
      <c r="Q247" s="275"/>
      <c r="R247" s="275"/>
      <c r="S247" s="275"/>
      <c r="T247" s="27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7" t="s">
        <v>159</v>
      </c>
      <c r="AU247" s="277" t="s">
        <v>82</v>
      </c>
      <c r="AV247" s="15" t="s">
        <v>80</v>
      </c>
      <c r="AW247" s="15" t="s">
        <v>30</v>
      </c>
      <c r="AX247" s="15" t="s">
        <v>73</v>
      </c>
      <c r="AY247" s="277" t="s">
        <v>145</v>
      </c>
    </row>
    <row r="248" s="13" customFormat="1">
      <c r="A248" s="13"/>
      <c r="B248" s="246"/>
      <c r="C248" s="247"/>
      <c r="D248" s="239" t="s">
        <v>159</v>
      </c>
      <c r="E248" s="248" t="s">
        <v>1</v>
      </c>
      <c r="F248" s="249" t="s">
        <v>1064</v>
      </c>
      <c r="G248" s="247"/>
      <c r="H248" s="250">
        <v>1.0800000000000001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159</v>
      </c>
      <c r="AU248" s="256" t="s">
        <v>82</v>
      </c>
      <c r="AV248" s="13" t="s">
        <v>82</v>
      </c>
      <c r="AW248" s="13" t="s">
        <v>30</v>
      </c>
      <c r="AX248" s="13" t="s">
        <v>73</v>
      </c>
      <c r="AY248" s="256" t="s">
        <v>145</v>
      </c>
    </row>
    <row r="249" s="13" customFormat="1">
      <c r="A249" s="13"/>
      <c r="B249" s="246"/>
      <c r="C249" s="247"/>
      <c r="D249" s="239" t="s">
        <v>159</v>
      </c>
      <c r="E249" s="248" t="s">
        <v>1</v>
      </c>
      <c r="F249" s="249" t="s">
        <v>1060</v>
      </c>
      <c r="G249" s="247"/>
      <c r="H249" s="250">
        <v>4.3200000000000003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159</v>
      </c>
      <c r="AU249" s="256" t="s">
        <v>82</v>
      </c>
      <c r="AV249" s="13" t="s">
        <v>82</v>
      </c>
      <c r="AW249" s="13" t="s">
        <v>30</v>
      </c>
      <c r="AX249" s="13" t="s">
        <v>73</v>
      </c>
      <c r="AY249" s="256" t="s">
        <v>145</v>
      </c>
    </row>
    <row r="250" s="14" customFormat="1">
      <c r="A250" s="14"/>
      <c r="B250" s="257"/>
      <c r="C250" s="258"/>
      <c r="D250" s="239" t="s">
        <v>159</v>
      </c>
      <c r="E250" s="259" t="s">
        <v>1</v>
      </c>
      <c r="F250" s="260" t="s">
        <v>162</v>
      </c>
      <c r="G250" s="258"/>
      <c r="H250" s="261">
        <v>18.359999999999999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7" t="s">
        <v>159</v>
      </c>
      <c r="AU250" s="267" t="s">
        <v>82</v>
      </c>
      <c r="AV250" s="14" t="s">
        <v>153</v>
      </c>
      <c r="AW250" s="14" t="s">
        <v>30</v>
      </c>
      <c r="AX250" s="14" t="s">
        <v>80</v>
      </c>
      <c r="AY250" s="267" t="s">
        <v>145</v>
      </c>
    </row>
    <row r="251" s="2" customFormat="1" ht="21.75" customHeight="1">
      <c r="A251" s="38"/>
      <c r="B251" s="39"/>
      <c r="C251" s="226" t="s">
        <v>8</v>
      </c>
      <c r="D251" s="226" t="s">
        <v>148</v>
      </c>
      <c r="E251" s="227" t="s">
        <v>289</v>
      </c>
      <c r="F251" s="228" t="s">
        <v>290</v>
      </c>
      <c r="G251" s="229" t="s">
        <v>151</v>
      </c>
      <c r="H251" s="230">
        <v>14</v>
      </c>
      <c r="I251" s="231"/>
      <c r="J251" s="232">
        <f>ROUND(I251*H251,2)</f>
        <v>0</v>
      </c>
      <c r="K251" s="228" t="s">
        <v>152</v>
      </c>
      <c r="L251" s="44"/>
      <c r="M251" s="233" t="s">
        <v>1</v>
      </c>
      <c r="N251" s="234" t="s">
        <v>38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0.087999999999999995</v>
      </c>
      <c r="T251" s="236">
        <f>S251*H251</f>
        <v>1.232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153</v>
      </c>
      <c r="AT251" s="237" t="s">
        <v>148</v>
      </c>
      <c r="AU251" s="237" t="s">
        <v>82</v>
      </c>
      <c r="AY251" s="17" t="s">
        <v>145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80</v>
      </c>
      <c r="BK251" s="238">
        <f>ROUND(I251*H251,2)</f>
        <v>0</v>
      </c>
      <c r="BL251" s="17" t="s">
        <v>153</v>
      </c>
      <c r="BM251" s="237" t="s">
        <v>1065</v>
      </c>
    </row>
    <row r="252" s="2" customFormat="1">
      <c r="A252" s="38"/>
      <c r="B252" s="39"/>
      <c r="C252" s="40"/>
      <c r="D252" s="239" t="s">
        <v>155</v>
      </c>
      <c r="E252" s="40"/>
      <c r="F252" s="240" t="s">
        <v>292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155</v>
      </c>
      <c r="AU252" s="17" t="s">
        <v>82</v>
      </c>
    </row>
    <row r="253" s="2" customFormat="1">
      <c r="A253" s="38"/>
      <c r="B253" s="39"/>
      <c r="C253" s="40"/>
      <c r="D253" s="244" t="s">
        <v>157</v>
      </c>
      <c r="E253" s="40"/>
      <c r="F253" s="245" t="s">
        <v>293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82</v>
      </c>
    </row>
    <row r="254" s="13" customFormat="1">
      <c r="A254" s="13"/>
      <c r="B254" s="246"/>
      <c r="C254" s="247"/>
      <c r="D254" s="239" t="s">
        <v>159</v>
      </c>
      <c r="E254" s="248" t="s">
        <v>1</v>
      </c>
      <c r="F254" s="249" t="s">
        <v>1066</v>
      </c>
      <c r="G254" s="247"/>
      <c r="H254" s="250">
        <v>14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6" t="s">
        <v>159</v>
      </c>
      <c r="AU254" s="256" t="s">
        <v>82</v>
      </c>
      <c r="AV254" s="13" t="s">
        <v>82</v>
      </c>
      <c r="AW254" s="13" t="s">
        <v>30</v>
      </c>
      <c r="AX254" s="13" t="s">
        <v>80</v>
      </c>
      <c r="AY254" s="256" t="s">
        <v>145</v>
      </c>
    </row>
    <row r="255" s="12" customFormat="1" ht="22.8" customHeight="1">
      <c r="A255" s="12"/>
      <c r="B255" s="210"/>
      <c r="C255" s="211"/>
      <c r="D255" s="212" t="s">
        <v>72</v>
      </c>
      <c r="E255" s="224" t="s">
        <v>318</v>
      </c>
      <c r="F255" s="224" t="s">
        <v>319</v>
      </c>
      <c r="G255" s="211"/>
      <c r="H255" s="211"/>
      <c r="I255" s="214"/>
      <c r="J255" s="225">
        <f>BK255</f>
        <v>0</v>
      </c>
      <c r="K255" s="211"/>
      <c r="L255" s="216"/>
      <c r="M255" s="217"/>
      <c r="N255" s="218"/>
      <c r="O255" s="218"/>
      <c r="P255" s="219">
        <f>SUM(P256:P276)</f>
        <v>0</v>
      </c>
      <c r="Q255" s="218"/>
      <c r="R255" s="219">
        <f>SUM(R256:R276)</f>
        <v>0</v>
      </c>
      <c r="S255" s="218"/>
      <c r="T255" s="220">
        <f>SUM(T256:T276)</f>
        <v>202.963168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80</v>
      </c>
      <c r="AT255" s="222" t="s">
        <v>72</v>
      </c>
      <c r="AU255" s="222" t="s">
        <v>80</v>
      </c>
      <c r="AY255" s="221" t="s">
        <v>145</v>
      </c>
      <c r="BK255" s="223">
        <f>SUM(BK256:BK276)</f>
        <v>0</v>
      </c>
    </row>
    <row r="256" s="2" customFormat="1" ht="24.15" customHeight="1">
      <c r="A256" s="38"/>
      <c r="B256" s="39"/>
      <c r="C256" s="226" t="s">
        <v>259</v>
      </c>
      <c r="D256" s="226" t="s">
        <v>148</v>
      </c>
      <c r="E256" s="227" t="s">
        <v>1067</v>
      </c>
      <c r="F256" s="228" t="s">
        <v>1068</v>
      </c>
      <c r="G256" s="229" t="s">
        <v>185</v>
      </c>
      <c r="H256" s="230">
        <v>53.862000000000002</v>
      </c>
      <c r="I256" s="231"/>
      <c r="J256" s="232">
        <f>ROUND(I256*H256,2)</f>
        <v>0</v>
      </c>
      <c r="K256" s="228" t="s">
        <v>152</v>
      </c>
      <c r="L256" s="44"/>
      <c r="M256" s="233" t="s">
        <v>1</v>
      </c>
      <c r="N256" s="234" t="s">
        <v>38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0.039</v>
      </c>
      <c r="T256" s="236">
        <f>S256*H256</f>
        <v>2.1006179999999999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153</v>
      </c>
      <c r="AT256" s="237" t="s">
        <v>148</v>
      </c>
      <c r="AU256" s="237" t="s">
        <v>82</v>
      </c>
      <c r="AY256" s="17" t="s">
        <v>145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80</v>
      </c>
      <c r="BK256" s="238">
        <f>ROUND(I256*H256,2)</f>
        <v>0</v>
      </c>
      <c r="BL256" s="17" t="s">
        <v>153</v>
      </c>
      <c r="BM256" s="237" t="s">
        <v>1069</v>
      </c>
    </row>
    <row r="257" s="2" customFormat="1">
      <c r="A257" s="38"/>
      <c r="B257" s="39"/>
      <c r="C257" s="40"/>
      <c r="D257" s="239" t="s">
        <v>155</v>
      </c>
      <c r="E257" s="40"/>
      <c r="F257" s="240" t="s">
        <v>1070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155</v>
      </c>
      <c r="AU257" s="17" t="s">
        <v>82</v>
      </c>
    </row>
    <row r="258" s="2" customFormat="1">
      <c r="A258" s="38"/>
      <c r="B258" s="39"/>
      <c r="C258" s="40"/>
      <c r="D258" s="244" t="s">
        <v>157</v>
      </c>
      <c r="E258" s="40"/>
      <c r="F258" s="245" t="s">
        <v>1071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157</v>
      </c>
      <c r="AU258" s="17" t="s">
        <v>82</v>
      </c>
    </row>
    <row r="259" s="15" customFormat="1">
      <c r="A259" s="15"/>
      <c r="B259" s="268"/>
      <c r="C259" s="269"/>
      <c r="D259" s="239" t="s">
        <v>159</v>
      </c>
      <c r="E259" s="270" t="s">
        <v>1</v>
      </c>
      <c r="F259" s="271" t="s">
        <v>1072</v>
      </c>
      <c r="G259" s="269"/>
      <c r="H259" s="270" t="s">
        <v>1</v>
      </c>
      <c r="I259" s="272"/>
      <c r="J259" s="269"/>
      <c r="K259" s="269"/>
      <c r="L259" s="273"/>
      <c r="M259" s="274"/>
      <c r="N259" s="275"/>
      <c r="O259" s="275"/>
      <c r="P259" s="275"/>
      <c r="Q259" s="275"/>
      <c r="R259" s="275"/>
      <c r="S259" s="275"/>
      <c r="T259" s="27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7" t="s">
        <v>159</v>
      </c>
      <c r="AU259" s="277" t="s">
        <v>82</v>
      </c>
      <c r="AV259" s="15" t="s">
        <v>80</v>
      </c>
      <c r="AW259" s="15" t="s">
        <v>30</v>
      </c>
      <c r="AX259" s="15" t="s">
        <v>73</v>
      </c>
      <c r="AY259" s="277" t="s">
        <v>145</v>
      </c>
    </row>
    <row r="260" s="13" customFormat="1">
      <c r="A260" s="13"/>
      <c r="B260" s="246"/>
      <c r="C260" s="247"/>
      <c r="D260" s="239" t="s">
        <v>159</v>
      </c>
      <c r="E260" s="248" t="s">
        <v>1</v>
      </c>
      <c r="F260" s="249" t="s">
        <v>1073</v>
      </c>
      <c r="G260" s="247"/>
      <c r="H260" s="250">
        <v>10.5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159</v>
      </c>
      <c r="AU260" s="256" t="s">
        <v>82</v>
      </c>
      <c r="AV260" s="13" t="s">
        <v>82</v>
      </c>
      <c r="AW260" s="13" t="s">
        <v>30</v>
      </c>
      <c r="AX260" s="13" t="s">
        <v>73</v>
      </c>
      <c r="AY260" s="256" t="s">
        <v>145</v>
      </c>
    </row>
    <row r="261" s="13" customFormat="1">
      <c r="A261" s="13"/>
      <c r="B261" s="246"/>
      <c r="C261" s="247"/>
      <c r="D261" s="239" t="s">
        <v>159</v>
      </c>
      <c r="E261" s="248" t="s">
        <v>1</v>
      </c>
      <c r="F261" s="249" t="s">
        <v>1074</v>
      </c>
      <c r="G261" s="247"/>
      <c r="H261" s="250">
        <v>13.662000000000001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6" t="s">
        <v>159</v>
      </c>
      <c r="AU261" s="256" t="s">
        <v>82</v>
      </c>
      <c r="AV261" s="13" t="s">
        <v>82</v>
      </c>
      <c r="AW261" s="13" t="s">
        <v>30</v>
      </c>
      <c r="AX261" s="13" t="s">
        <v>73</v>
      </c>
      <c r="AY261" s="256" t="s">
        <v>145</v>
      </c>
    </row>
    <row r="262" s="13" customFormat="1">
      <c r="A262" s="13"/>
      <c r="B262" s="246"/>
      <c r="C262" s="247"/>
      <c r="D262" s="239" t="s">
        <v>159</v>
      </c>
      <c r="E262" s="248" t="s">
        <v>1</v>
      </c>
      <c r="F262" s="249" t="s">
        <v>1075</v>
      </c>
      <c r="G262" s="247"/>
      <c r="H262" s="250">
        <v>29.699999999999999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6" t="s">
        <v>159</v>
      </c>
      <c r="AU262" s="256" t="s">
        <v>82</v>
      </c>
      <c r="AV262" s="13" t="s">
        <v>82</v>
      </c>
      <c r="AW262" s="13" t="s">
        <v>30</v>
      </c>
      <c r="AX262" s="13" t="s">
        <v>73</v>
      </c>
      <c r="AY262" s="256" t="s">
        <v>145</v>
      </c>
    </row>
    <row r="263" s="14" customFormat="1">
      <c r="A263" s="14"/>
      <c r="B263" s="257"/>
      <c r="C263" s="258"/>
      <c r="D263" s="239" t="s">
        <v>159</v>
      </c>
      <c r="E263" s="259" t="s">
        <v>1</v>
      </c>
      <c r="F263" s="260" t="s">
        <v>162</v>
      </c>
      <c r="G263" s="258"/>
      <c r="H263" s="261">
        <v>53.861999999999995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7" t="s">
        <v>159</v>
      </c>
      <c r="AU263" s="267" t="s">
        <v>82</v>
      </c>
      <c r="AV263" s="14" t="s">
        <v>153</v>
      </c>
      <c r="AW263" s="14" t="s">
        <v>30</v>
      </c>
      <c r="AX263" s="14" t="s">
        <v>80</v>
      </c>
      <c r="AY263" s="267" t="s">
        <v>145</v>
      </c>
    </row>
    <row r="264" s="2" customFormat="1" ht="33" customHeight="1">
      <c r="A264" s="38"/>
      <c r="B264" s="39"/>
      <c r="C264" s="226" t="s">
        <v>273</v>
      </c>
      <c r="D264" s="226" t="s">
        <v>148</v>
      </c>
      <c r="E264" s="227" t="s">
        <v>321</v>
      </c>
      <c r="F264" s="228" t="s">
        <v>322</v>
      </c>
      <c r="G264" s="229" t="s">
        <v>185</v>
      </c>
      <c r="H264" s="230">
        <v>573.89300000000003</v>
      </c>
      <c r="I264" s="231"/>
      <c r="J264" s="232">
        <f>ROUND(I264*H264,2)</f>
        <v>0</v>
      </c>
      <c r="K264" s="228" t="s">
        <v>152</v>
      </c>
      <c r="L264" s="44"/>
      <c r="M264" s="233" t="s">
        <v>1</v>
      </c>
      <c r="N264" s="234" t="s">
        <v>38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0.34999999999999998</v>
      </c>
      <c r="T264" s="236">
        <f>S264*H264</f>
        <v>200.86255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153</v>
      </c>
      <c r="AT264" s="237" t="s">
        <v>148</v>
      </c>
      <c r="AU264" s="237" t="s">
        <v>82</v>
      </c>
      <c r="AY264" s="17" t="s">
        <v>145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80</v>
      </c>
      <c r="BK264" s="238">
        <f>ROUND(I264*H264,2)</f>
        <v>0</v>
      </c>
      <c r="BL264" s="17" t="s">
        <v>153</v>
      </c>
      <c r="BM264" s="237" t="s">
        <v>1076</v>
      </c>
    </row>
    <row r="265" s="2" customFormat="1">
      <c r="A265" s="38"/>
      <c r="B265" s="39"/>
      <c r="C265" s="40"/>
      <c r="D265" s="239" t="s">
        <v>155</v>
      </c>
      <c r="E265" s="40"/>
      <c r="F265" s="240" t="s">
        <v>324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155</v>
      </c>
      <c r="AU265" s="17" t="s">
        <v>82</v>
      </c>
    </row>
    <row r="266" s="2" customFormat="1">
      <c r="A266" s="38"/>
      <c r="B266" s="39"/>
      <c r="C266" s="40"/>
      <c r="D266" s="244" t="s">
        <v>157</v>
      </c>
      <c r="E266" s="40"/>
      <c r="F266" s="245" t="s">
        <v>325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157</v>
      </c>
      <c r="AU266" s="17" t="s">
        <v>82</v>
      </c>
    </row>
    <row r="267" s="15" customFormat="1">
      <c r="A267" s="15"/>
      <c r="B267" s="268"/>
      <c r="C267" s="269"/>
      <c r="D267" s="239" t="s">
        <v>159</v>
      </c>
      <c r="E267" s="270" t="s">
        <v>1</v>
      </c>
      <c r="F267" s="271" t="s">
        <v>326</v>
      </c>
      <c r="G267" s="269"/>
      <c r="H267" s="270" t="s">
        <v>1</v>
      </c>
      <c r="I267" s="272"/>
      <c r="J267" s="269"/>
      <c r="K267" s="269"/>
      <c r="L267" s="273"/>
      <c r="M267" s="274"/>
      <c r="N267" s="275"/>
      <c r="O267" s="275"/>
      <c r="P267" s="275"/>
      <c r="Q267" s="275"/>
      <c r="R267" s="275"/>
      <c r="S267" s="275"/>
      <c r="T267" s="27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7" t="s">
        <v>159</v>
      </c>
      <c r="AU267" s="277" t="s">
        <v>82</v>
      </c>
      <c r="AV267" s="15" t="s">
        <v>80</v>
      </c>
      <c r="AW267" s="15" t="s">
        <v>30</v>
      </c>
      <c r="AX267" s="15" t="s">
        <v>73</v>
      </c>
      <c r="AY267" s="277" t="s">
        <v>145</v>
      </c>
    </row>
    <row r="268" s="13" customFormat="1">
      <c r="A268" s="13"/>
      <c r="B268" s="246"/>
      <c r="C268" s="247"/>
      <c r="D268" s="239" t="s">
        <v>159</v>
      </c>
      <c r="E268" s="248" t="s">
        <v>1</v>
      </c>
      <c r="F268" s="249" t="s">
        <v>1077</v>
      </c>
      <c r="G268" s="247"/>
      <c r="H268" s="250">
        <v>306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159</v>
      </c>
      <c r="AU268" s="256" t="s">
        <v>82</v>
      </c>
      <c r="AV268" s="13" t="s">
        <v>82</v>
      </c>
      <c r="AW268" s="13" t="s">
        <v>30</v>
      </c>
      <c r="AX268" s="13" t="s">
        <v>73</v>
      </c>
      <c r="AY268" s="256" t="s">
        <v>145</v>
      </c>
    </row>
    <row r="269" s="13" customFormat="1">
      <c r="A269" s="13"/>
      <c r="B269" s="246"/>
      <c r="C269" s="247"/>
      <c r="D269" s="239" t="s">
        <v>159</v>
      </c>
      <c r="E269" s="248" t="s">
        <v>1</v>
      </c>
      <c r="F269" s="249" t="s">
        <v>1078</v>
      </c>
      <c r="G269" s="247"/>
      <c r="H269" s="250">
        <v>61.200000000000003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159</v>
      </c>
      <c r="AU269" s="256" t="s">
        <v>82</v>
      </c>
      <c r="AV269" s="13" t="s">
        <v>82</v>
      </c>
      <c r="AW269" s="13" t="s">
        <v>30</v>
      </c>
      <c r="AX269" s="13" t="s">
        <v>73</v>
      </c>
      <c r="AY269" s="256" t="s">
        <v>145</v>
      </c>
    </row>
    <row r="270" s="15" customFormat="1">
      <c r="A270" s="15"/>
      <c r="B270" s="268"/>
      <c r="C270" s="269"/>
      <c r="D270" s="239" t="s">
        <v>159</v>
      </c>
      <c r="E270" s="270" t="s">
        <v>1</v>
      </c>
      <c r="F270" s="271" t="s">
        <v>1061</v>
      </c>
      <c r="G270" s="269"/>
      <c r="H270" s="270" t="s">
        <v>1</v>
      </c>
      <c r="I270" s="272"/>
      <c r="J270" s="269"/>
      <c r="K270" s="269"/>
      <c r="L270" s="273"/>
      <c r="M270" s="274"/>
      <c r="N270" s="275"/>
      <c r="O270" s="275"/>
      <c r="P270" s="275"/>
      <c r="Q270" s="275"/>
      <c r="R270" s="275"/>
      <c r="S270" s="275"/>
      <c r="T270" s="27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7" t="s">
        <v>159</v>
      </c>
      <c r="AU270" s="277" t="s">
        <v>82</v>
      </c>
      <c r="AV270" s="15" t="s">
        <v>80</v>
      </c>
      <c r="AW270" s="15" t="s">
        <v>30</v>
      </c>
      <c r="AX270" s="15" t="s">
        <v>73</v>
      </c>
      <c r="AY270" s="277" t="s">
        <v>145</v>
      </c>
    </row>
    <row r="271" s="13" customFormat="1">
      <c r="A271" s="13"/>
      <c r="B271" s="246"/>
      <c r="C271" s="247"/>
      <c r="D271" s="239" t="s">
        <v>159</v>
      </c>
      <c r="E271" s="248" t="s">
        <v>1</v>
      </c>
      <c r="F271" s="249" t="s">
        <v>1079</v>
      </c>
      <c r="G271" s="247"/>
      <c r="H271" s="250">
        <v>42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159</v>
      </c>
      <c r="AU271" s="256" t="s">
        <v>82</v>
      </c>
      <c r="AV271" s="13" t="s">
        <v>82</v>
      </c>
      <c r="AW271" s="13" t="s">
        <v>30</v>
      </c>
      <c r="AX271" s="13" t="s">
        <v>73</v>
      </c>
      <c r="AY271" s="256" t="s">
        <v>145</v>
      </c>
    </row>
    <row r="272" s="13" customFormat="1">
      <c r="A272" s="13"/>
      <c r="B272" s="246"/>
      <c r="C272" s="247"/>
      <c r="D272" s="239" t="s">
        <v>159</v>
      </c>
      <c r="E272" s="248" t="s">
        <v>1</v>
      </c>
      <c r="F272" s="249" t="s">
        <v>1080</v>
      </c>
      <c r="G272" s="247"/>
      <c r="H272" s="250">
        <v>13.44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159</v>
      </c>
      <c r="AU272" s="256" t="s">
        <v>82</v>
      </c>
      <c r="AV272" s="13" t="s">
        <v>82</v>
      </c>
      <c r="AW272" s="13" t="s">
        <v>30</v>
      </c>
      <c r="AX272" s="13" t="s">
        <v>73</v>
      </c>
      <c r="AY272" s="256" t="s">
        <v>145</v>
      </c>
    </row>
    <row r="273" s="15" customFormat="1">
      <c r="A273" s="15"/>
      <c r="B273" s="268"/>
      <c r="C273" s="269"/>
      <c r="D273" s="239" t="s">
        <v>159</v>
      </c>
      <c r="E273" s="270" t="s">
        <v>1</v>
      </c>
      <c r="F273" s="271" t="s">
        <v>1081</v>
      </c>
      <c r="G273" s="269"/>
      <c r="H273" s="270" t="s">
        <v>1</v>
      </c>
      <c r="I273" s="272"/>
      <c r="J273" s="269"/>
      <c r="K273" s="269"/>
      <c r="L273" s="273"/>
      <c r="M273" s="274"/>
      <c r="N273" s="275"/>
      <c r="O273" s="275"/>
      <c r="P273" s="275"/>
      <c r="Q273" s="275"/>
      <c r="R273" s="275"/>
      <c r="S273" s="275"/>
      <c r="T273" s="27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7" t="s">
        <v>159</v>
      </c>
      <c r="AU273" s="277" t="s">
        <v>82</v>
      </c>
      <c r="AV273" s="15" t="s">
        <v>80</v>
      </c>
      <c r="AW273" s="15" t="s">
        <v>30</v>
      </c>
      <c r="AX273" s="15" t="s">
        <v>73</v>
      </c>
      <c r="AY273" s="277" t="s">
        <v>145</v>
      </c>
    </row>
    <row r="274" s="13" customFormat="1">
      <c r="A274" s="13"/>
      <c r="B274" s="246"/>
      <c r="C274" s="247"/>
      <c r="D274" s="239" t="s">
        <v>159</v>
      </c>
      <c r="E274" s="248" t="s">
        <v>1</v>
      </c>
      <c r="F274" s="249" t="s">
        <v>1082</v>
      </c>
      <c r="G274" s="247"/>
      <c r="H274" s="250">
        <v>123.113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159</v>
      </c>
      <c r="AU274" s="256" t="s">
        <v>82</v>
      </c>
      <c r="AV274" s="13" t="s">
        <v>82</v>
      </c>
      <c r="AW274" s="13" t="s">
        <v>30</v>
      </c>
      <c r="AX274" s="13" t="s">
        <v>73</v>
      </c>
      <c r="AY274" s="256" t="s">
        <v>145</v>
      </c>
    </row>
    <row r="275" s="13" customFormat="1">
      <c r="A275" s="13"/>
      <c r="B275" s="246"/>
      <c r="C275" s="247"/>
      <c r="D275" s="239" t="s">
        <v>159</v>
      </c>
      <c r="E275" s="248" t="s">
        <v>1</v>
      </c>
      <c r="F275" s="249" t="s">
        <v>1083</v>
      </c>
      <c r="G275" s="247"/>
      <c r="H275" s="250">
        <v>28.140000000000001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159</v>
      </c>
      <c r="AU275" s="256" t="s">
        <v>82</v>
      </c>
      <c r="AV275" s="13" t="s">
        <v>82</v>
      </c>
      <c r="AW275" s="13" t="s">
        <v>30</v>
      </c>
      <c r="AX275" s="13" t="s">
        <v>73</v>
      </c>
      <c r="AY275" s="256" t="s">
        <v>145</v>
      </c>
    </row>
    <row r="276" s="14" customFormat="1">
      <c r="A276" s="14"/>
      <c r="B276" s="257"/>
      <c r="C276" s="258"/>
      <c r="D276" s="239" t="s">
        <v>159</v>
      </c>
      <c r="E276" s="259" t="s">
        <v>1</v>
      </c>
      <c r="F276" s="260" t="s">
        <v>162</v>
      </c>
      <c r="G276" s="258"/>
      <c r="H276" s="261">
        <v>573.89299999999992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159</v>
      </c>
      <c r="AU276" s="267" t="s">
        <v>82</v>
      </c>
      <c r="AV276" s="14" t="s">
        <v>153</v>
      </c>
      <c r="AW276" s="14" t="s">
        <v>30</v>
      </c>
      <c r="AX276" s="14" t="s">
        <v>80</v>
      </c>
      <c r="AY276" s="267" t="s">
        <v>145</v>
      </c>
    </row>
    <row r="277" s="12" customFormat="1" ht="22.8" customHeight="1">
      <c r="A277" s="12"/>
      <c r="B277" s="210"/>
      <c r="C277" s="211"/>
      <c r="D277" s="212" t="s">
        <v>72</v>
      </c>
      <c r="E277" s="224" t="s">
        <v>330</v>
      </c>
      <c r="F277" s="224" t="s">
        <v>331</v>
      </c>
      <c r="G277" s="211"/>
      <c r="H277" s="211"/>
      <c r="I277" s="214"/>
      <c r="J277" s="225">
        <f>BK277</f>
        <v>0</v>
      </c>
      <c r="K277" s="211"/>
      <c r="L277" s="216"/>
      <c r="M277" s="217"/>
      <c r="N277" s="218"/>
      <c r="O277" s="218"/>
      <c r="P277" s="219">
        <f>SUM(P278:P318)</f>
        <v>0</v>
      </c>
      <c r="Q277" s="218"/>
      <c r="R277" s="219">
        <f>SUM(R278:R318)</f>
        <v>0.011769999999999999</v>
      </c>
      <c r="S277" s="218"/>
      <c r="T277" s="220">
        <f>SUM(T278:T318)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80</v>
      </c>
      <c r="AT277" s="222" t="s">
        <v>72</v>
      </c>
      <c r="AU277" s="222" t="s">
        <v>80</v>
      </c>
      <c r="AY277" s="221" t="s">
        <v>145</v>
      </c>
      <c r="BK277" s="223">
        <f>SUM(BK278:BK318)</f>
        <v>0</v>
      </c>
    </row>
    <row r="278" s="2" customFormat="1" ht="16.5" customHeight="1">
      <c r="A278" s="38"/>
      <c r="B278" s="39"/>
      <c r="C278" s="226" t="s">
        <v>281</v>
      </c>
      <c r="D278" s="226" t="s">
        <v>148</v>
      </c>
      <c r="E278" s="227" t="s">
        <v>333</v>
      </c>
      <c r="F278" s="228" t="s">
        <v>334</v>
      </c>
      <c r="G278" s="229" t="s">
        <v>212</v>
      </c>
      <c r="H278" s="230">
        <v>241.46700000000001</v>
      </c>
      <c r="I278" s="231"/>
      <c r="J278" s="232">
        <f>ROUND(I278*H278,2)</f>
        <v>0</v>
      </c>
      <c r="K278" s="228" t="s">
        <v>152</v>
      </c>
      <c r="L278" s="44"/>
      <c r="M278" s="233" t="s">
        <v>1</v>
      </c>
      <c r="N278" s="234" t="s">
        <v>38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153</v>
      </c>
      <c r="AT278" s="237" t="s">
        <v>148</v>
      </c>
      <c r="AU278" s="237" t="s">
        <v>82</v>
      </c>
      <c r="AY278" s="17" t="s">
        <v>145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80</v>
      </c>
      <c r="BK278" s="238">
        <f>ROUND(I278*H278,2)</f>
        <v>0</v>
      </c>
      <c r="BL278" s="17" t="s">
        <v>153</v>
      </c>
      <c r="BM278" s="237" t="s">
        <v>1084</v>
      </c>
    </row>
    <row r="279" s="2" customFormat="1">
      <c r="A279" s="38"/>
      <c r="B279" s="39"/>
      <c r="C279" s="40"/>
      <c r="D279" s="239" t="s">
        <v>155</v>
      </c>
      <c r="E279" s="40"/>
      <c r="F279" s="240" t="s">
        <v>336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155</v>
      </c>
      <c r="AU279" s="17" t="s">
        <v>82</v>
      </c>
    </row>
    <row r="280" s="2" customFormat="1">
      <c r="A280" s="38"/>
      <c r="B280" s="39"/>
      <c r="C280" s="40"/>
      <c r="D280" s="244" t="s">
        <v>157</v>
      </c>
      <c r="E280" s="40"/>
      <c r="F280" s="245" t="s">
        <v>337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82</v>
      </c>
    </row>
    <row r="281" s="2" customFormat="1" ht="24.15" customHeight="1">
      <c r="A281" s="38"/>
      <c r="B281" s="39"/>
      <c r="C281" s="226" t="s">
        <v>320</v>
      </c>
      <c r="D281" s="226" t="s">
        <v>148</v>
      </c>
      <c r="E281" s="227" t="s">
        <v>339</v>
      </c>
      <c r="F281" s="228" t="s">
        <v>340</v>
      </c>
      <c r="G281" s="229" t="s">
        <v>212</v>
      </c>
      <c r="H281" s="230">
        <v>2.1400000000000001</v>
      </c>
      <c r="I281" s="231"/>
      <c r="J281" s="232">
        <f>ROUND(I281*H281,2)</f>
        <v>0</v>
      </c>
      <c r="K281" s="228" t="s">
        <v>152</v>
      </c>
      <c r="L281" s="44"/>
      <c r="M281" s="233" t="s">
        <v>1</v>
      </c>
      <c r="N281" s="234" t="s">
        <v>38</v>
      </c>
      <c r="O281" s="91"/>
      <c r="P281" s="235">
        <f>O281*H281</f>
        <v>0</v>
      </c>
      <c r="Q281" s="235">
        <v>0.0054999999999999997</v>
      </c>
      <c r="R281" s="235">
        <f>Q281*H281</f>
        <v>0.011769999999999999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153</v>
      </c>
      <c r="AT281" s="237" t="s">
        <v>148</v>
      </c>
      <c r="AU281" s="237" t="s">
        <v>82</v>
      </c>
      <c r="AY281" s="17" t="s">
        <v>145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80</v>
      </c>
      <c r="BK281" s="238">
        <f>ROUND(I281*H281,2)</f>
        <v>0</v>
      </c>
      <c r="BL281" s="17" t="s">
        <v>153</v>
      </c>
      <c r="BM281" s="237" t="s">
        <v>1085</v>
      </c>
    </row>
    <row r="282" s="2" customFormat="1">
      <c r="A282" s="38"/>
      <c r="B282" s="39"/>
      <c r="C282" s="40"/>
      <c r="D282" s="239" t="s">
        <v>155</v>
      </c>
      <c r="E282" s="40"/>
      <c r="F282" s="240" t="s">
        <v>342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155</v>
      </c>
      <c r="AU282" s="17" t="s">
        <v>82</v>
      </c>
    </row>
    <row r="283" s="2" customFormat="1">
      <c r="A283" s="38"/>
      <c r="B283" s="39"/>
      <c r="C283" s="40"/>
      <c r="D283" s="244" t="s">
        <v>157</v>
      </c>
      <c r="E283" s="40"/>
      <c r="F283" s="245" t="s">
        <v>343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82</v>
      </c>
    </row>
    <row r="284" s="13" customFormat="1">
      <c r="A284" s="13"/>
      <c r="B284" s="246"/>
      <c r="C284" s="247"/>
      <c r="D284" s="239" t="s">
        <v>159</v>
      </c>
      <c r="E284" s="248" t="s">
        <v>1</v>
      </c>
      <c r="F284" s="249" t="s">
        <v>1086</v>
      </c>
      <c r="G284" s="247"/>
      <c r="H284" s="250">
        <v>2.1400000000000001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159</v>
      </c>
      <c r="AU284" s="256" t="s">
        <v>82</v>
      </c>
      <c r="AV284" s="13" t="s">
        <v>82</v>
      </c>
      <c r="AW284" s="13" t="s">
        <v>30</v>
      </c>
      <c r="AX284" s="13" t="s">
        <v>73</v>
      </c>
      <c r="AY284" s="256" t="s">
        <v>145</v>
      </c>
    </row>
    <row r="285" s="14" customFormat="1">
      <c r="A285" s="14"/>
      <c r="B285" s="257"/>
      <c r="C285" s="258"/>
      <c r="D285" s="239" t="s">
        <v>159</v>
      </c>
      <c r="E285" s="259" t="s">
        <v>1</v>
      </c>
      <c r="F285" s="260" t="s">
        <v>162</v>
      </c>
      <c r="G285" s="258"/>
      <c r="H285" s="261">
        <v>2.1400000000000001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7" t="s">
        <v>159</v>
      </c>
      <c r="AU285" s="267" t="s">
        <v>82</v>
      </c>
      <c r="AV285" s="14" t="s">
        <v>153</v>
      </c>
      <c r="AW285" s="14" t="s">
        <v>30</v>
      </c>
      <c r="AX285" s="14" t="s">
        <v>80</v>
      </c>
      <c r="AY285" s="267" t="s">
        <v>145</v>
      </c>
    </row>
    <row r="286" s="2" customFormat="1" ht="24.15" customHeight="1">
      <c r="A286" s="38"/>
      <c r="B286" s="39"/>
      <c r="C286" s="226" t="s">
        <v>332</v>
      </c>
      <c r="D286" s="226" t="s">
        <v>148</v>
      </c>
      <c r="E286" s="227" t="s">
        <v>346</v>
      </c>
      <c r="F286" s="228" t="s">
        <v>347</v>
      </c>
      <c r="G286" s="229" t="s">
        <v>212</v>
      </c>
      <c r="H286" s="230">
        <v>241.46700000000001</v>
      </c>
      <c r="I286" s="231"/>
      <c r="J286" s="232">
        <f>ROUND(I286*H286,2)</f>
        <v>0</v>
      </c>
      <c r="K286" s="228" t="s">
        <v>152</v>
      </c>
      <c r="L286" s="44"/>
      <c r="M286" s="233" t="s">
        <v>1</v>
      </c>
      <c r="N286" s="234" t="s">
        <v>38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153</v>
      </c>
      <c r="AT286" s="237" t="s">
        <v>148</v>
      </c>
      <c r="AU286" s="237" t="s">
        <v>82</v>
      </c>
      <c r="AY286" s="17" t="s">
        <v>145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80</v>
      </c>
      <c r="BK286" s="238">
        <f>ROUND(I286*H286,2)</f>
        <v>0</v>
      </c>
      <c r="BL286" s="17" t="s">
        <v>153</v>
      </c>
      <c r="BM286" s="237" t="s">
        <v>1087</v>
      </c>
    </row>
    <row r="287" s="2" customFormat="1">
      <c r="A287" s="38"/>
      <c r="B287" s="39"/>
      <c r="C287" s="40"/>
      <c r="D287" s="239" t="s">
        <v>155</v>
      </c>
      <c r="E287" s="40"/>
      <c r="F287" s="240" t="s">
        <v>349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155</v>
      </c>
      <c r="AU287" s="17" t="s">
        <v>82</v>
      </c>
    </row>
    <row r="288" s="2" customFormat="1">
      <c r="A288" s="38"/>
      <c r="B288" s="39"/>
      <c r="C288" s="40"/>
      <c r="D288" s="244" t="s">
        <v>157</v>
      </c>
      <c r="E288" s="40"/>
      <c r="F288" s="245" t="s">
        <v>350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157</v>
      </c>
      <c r="AU288" s="17" t="s">
        <v>82</v>
      </c>
    </row>
    <row r="289" s="2" customFormat="1" ht="24.15" customHeight="1">
      <c r="A289" s="38"/>
      <c r="B289" s="39"/>
      <c r="C289" s="226" t="s">
        <v>338</v>
      </c>
      <c r="D289" s="226" t="s">
        <v>148</v>
      </c>
      <c r="E289" s="227" t="s">
        <v>352</v>
      </c>
      <c r="F289" s="228" t="s">
        <v>353</v>
      </c>
      <c r="G289" s="229" t="s">
        <v>212</v>
      </c>
      <c r="H289" s="230">
        <v>2173.203</v>
      </c>
      <c r="I289" s="231"/>
      <c r="J289" s="232">
        <f>ROUND(I289*H289,2)</f>
        <v>0</v>
      </c>
      <c r="K289" s="228" t="s">
        <v>152</v>
      </c>
      <c r="L289" s="44"/>
      <c r="M289" s="233" t="s">
        <v>1</v>
      </c>
      <c r="N289" s="234" t="s">
        <v>38</v>
      </c>
      <c r="O289" s="91"/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153</v>
      </c>
      <c r="AT289" s="237" t="s">
        <v>148</v>
      </c>
      <c r="AU289" s="237" t="s">
        <v>82</v>
      </c>
      <c r="AY289" s="17" t="s">
        <v>145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80</v>
      </c>
      <c r="BK289" s="238">
        <f>ROUND(I289*H289,2)</f>
        <v>0</v>
      </c>
      <c r="BL289" s="17" t="s">
        <v>153</v>
      </c>
      <c r="BM289" s="237" t="s">
        <v>1088</v>
      </c>
    </row>
    <row r="290" s="2" customFormat="1">
      <c r="A290" s="38"/>
      <c r="B290" s="39"/>
      <c r="C290" s="40"/>
      <c r="D290" s="239" t="s">
        <v>155</v>
      </c>
      <c r="E290" s="40"/>
      <c r="F290" s="240" t="s">
        <v>355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155</v>
      </c>
      <c r="AU290" s="17" t="s">
        <v>82</v>
      </c>
    </row>
    <row r="291" s="2" customFormat="1">
      <c r="A291" s="38"/>
      <c r="B291" s="39"/>
      <c r="C291" s="40"/>
      <c r="D291" s="244" t="s">
        <v>157</v>
      </c>
      <c r="E291" s="40"/>
      <c r="F291" s="245" t="s">
        <v>356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157</v>
      </c>
      <c r="AU291" s="17" t="s">
        <v>82</v>
      </c>
    </row>
    <row r="292" s="13" customFormat="1">
      <c r="A292" s="13"/>
      <c r="B292" s="246"/>
      <c r="C292" s="247"/>
      <c r="D292" s="239" t="s">
        <v>159</v>
      </c>
      <c r="E292" s="248" t="s">
        <v>1</v>
      </c>
      <c r="F292" s="249" t="s">
        <v>1089</v>
      </c>
      <c r="G292" s="247"/>
      <c r="H292" s="250">
        <v>2173.203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6" t="s">
        <v>159</v>
      </c>
      <c r="AU292" s="256" t="s">
        <v>82</v>
      </c>
      <c r="AV292" s="13" t="s">
        <v>82</v>
      </c>
      <c r="AW292" s="13" t="s">
        <v>30</v>
      </c>
      <c r="AX292" s="13" t="s">
        <v>80</v>
      </c>
      <c r="AY292" s="256" t="s">
        <v>145</v>
      </c>
    </row>
    <row r="293" s="2" customFormat="1" ht="33" customHeight="1">
      <c r="A293" s="38"/>
      <c r="B293" s="39"/>
      <c r="C293" s="226" t="s">
        <v>345</v>
      </c>
      <c r="D293" s="226" t="s">
        <v>148</v>
      </c>
      <c r="E293" s="227" t="s">
        <v>362</v>
      </c>
      <c r="F293" s="228" t="s">
        <v>363</v>
      </c>
      <c r="G293" s="229" t="s">
        <v>212</v>
      </c>
      <c r="H293" s="230">
        <v>218.988</v>
      </c>
      <c r="I293" s="231"/>
      <c r="J293" s="232">
        <f>ROUND(I293*H293,2)</f>
        <v>0</v>
      </c>
      <c r="K293" s="228" t="s">
        <v>152</v>
      </c>
      <c r="L293" s="44"/>
      <c r="M293" s="233" t="s">
        <v>1</v>
      </c>
      <c r="N293" s="234" t="s">
        <v>38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153</v>
      </c>
      <c r="AT293" s="237" t="s">
        <v>148</v>
      </c>
      <c r="AU293" s="237" t="s">
        <v>82</v>
      </c>
      <c r="AY293" s="17" t="s">
        <v>145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80</v>
      </c>
      <c r="BK293" s="238">
        <f>ROUND(I293*H293,2)</f>
        <v>0</v>
      </c>
      <c r="BL293" s="17" t="s">
        <v>153</v>
      </c>
      <c r="BM293" s="237" t="s">
        <v>1090</v>
      </c>
    </row>
    <row r="294" s="2" customFormat="1">
      <c r="A294" s="38"/>
      <c r="B294" s="39"/>
      <c r="C294" s="40"/>
      <c r="D294" s="239" t="s">
        <v>155</v>
      </c>
      <c r="E294" s="40"/>
      <c r="F294" s="240" t="s">
        <v>365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155</v>
      </c>
      <c r="AU294" s="17" t="s">
        <v>82</v>
      </c>
    </row>
    <row r="295" s="2" customFormat="1">
      <c r="A295" s="38"/>
      <c r="B295" s="39"/>
      <c r="C295" s="40"/>
      <c r="D295" s="244" t="s">
        <v>157</v>
      </c>
      <c r="E295" s="40"/>
      <c r="F295" s="245" t="s">
        <v>366</v>
      </c>
      <c r="G295" s="40"/>
      <c r="H295" s="40"/>
      <c r="I295" s="241"/>
      <c r="J295" s="40"/>
      <c r="K295" s="40"/>
      <c r="L295" s="44"/>
      <c r="M295" s="242"/>
      <c r="N295" s="24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82</v>
      </c>
    </row>
    <row r="296" s="13" customFormat="1">
      <c r="A296" s="13"/>
      <c r="B296" s="246"/>
      <c r="C296" s="247"/>
      <c r="D296" s="239" t="s">
        <v>159</v>
      </c>
      <c r="E296" s="248" t="s">
        <v>1</v>
      </c>
      <c r="F296" s="249" t="s">
        <v>1091</v>
      </c>
      <c r="G296" s="247"/>
      <c r="H296" s="250">
        <v>218.988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159</v>
      </c>
      <c r="AU296" s="256" t="s">
        <v>82</v>
      </c>
      <c r="AV296" s="13" t="s">
        <v>82</v>
      </c>
      <c r="AW296" s="13" t="s">
        <v>30</v>
      </c>
      <c r="AX296" s="13" t="s">
        <v>80</v>
      </c>
      <c r="AY296" s="256" t="s">
        <v>145</v>
      </c>
    </row>
    <row r="297" s="2" customFormat="1" ht="24.15" customHeight="1">
      <c r="A297" s="38"/>
      <c r="B297" s="39"/>
      <c r="C297" s="226" t="s">
        <v>351</v>
      </c>
      <c r="D297" s="226" t="s">
        <v>148</v>
      </c>
      <c r="E297" s="227" t="s">
        <v>369</v>
      </c>
      <c r="F297" s="228" t="s">
        <v>370</v>
      </c>
      <c r="G297" s="229" t="s">
        <v>212</v>
      </c>
      <c r="H297" s="230">
        <v>6</v>
      </c>
      <c r="I297" s="231"/>
      <c r="J297" s="232">
        <f>ROUND(I297*H297,2)</f>
        <v>0</v>
      </c>
      <c r="K297" s="228" t="s">
        <v>152</v>
      </c>
      <c r="L297" s="44"/>
      <c r="M297" s="233" t="s">
        <v>1</v>
      </c>
      <c r="N297" s="234" t="s">
        <v>38</v>
      </c>
      <c r="O297" s="91"/>
      <c r="P297" s="235">
        <f>O297*H297</f>
        <v>0</v>
      </c>
      <c r="Q297" s="235">
        <v>0</v>
      </c>
      <c r="R297" s="235">
        <f>Q297*H297</f>
        <v>0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153</v>
      </c>
      <c r="AT297" s="237" t="s">
        <v>148</v>
      </c>
      <c r="AU297" s="237" t="s">
        <v>82</v>
      </c>
      <c r="AY297" s="17" t="s">
        <v>145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80</v>
      </c>
      <c r="BK297" s="238">
        <f>ROUND(I297*H297,2)</f>
        <v>0</v>
      </c>
      <c r="BL297" s="17" t="s">
        <v>153</v>
      </c>
      <c r="BM297" s="237" t="s">
        <v>1092</v>
      </c>
    </row>
    <row r="298" s="2" customFormat="1">
      <c r="A298" s="38"/>
      <c r="B298" s="39"/>
      <c r="C298" s="40"/>
      <c r="D298" s="239" t="s">
        <v>155</v>
      </c>
      <c r="E298" s="40"/>
      <c r="F298" s="240" t="s">
        <v>372</v>
      </c>
      <c r="G298" s="40"/>
      <c r="H298" s="40"/>
      <c r="I298" s="241"/>
      <c r="J298" s="40"/>
      <c r="K298" s="40"/>
      <c r="L298" s="44"/>
      <c r="M298" s="242"/>
      <c r="N298" s="24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155</v>
      </c>
      <c r="AU298" s="17" t="s">
        <v>82</v>
      </c>
    </row>
    <row r="299" s="2" customFormat="1">
      <c r="A299" s="38"/>
      <c r="B299" s="39"/>
      <c r="C299" s="40"/>
      <c r="D299" s="244" t="s">
        <v>157</v>
      </c>
      <c r="E299" s="40"/>
      <c r="F299" s="245" t="s">
        <v>373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157</v>
      </c>
      <c r="AU299" s="17" t="s">
        <v>82</v>
      </c>
    </row>
    <row r="300" s="15" customFormat="1">
      <c r="A300" s="15"/>
      <c r="B300" s="268"/>
      <c r="C300" s="269"/>
      <c r="D300" s="239" t="s">
        <v>159</v>
      </c>
      <c r="E300" s="270" t="s">
        <v>1</v>
      </c>
      <c r="F300" s="271" t="s">
        <v>1093</v>
      </c>
      <c r="G300" s="269"/>
      <c r="H300" s="270" t="s">
        <v>1</v>
      </c>
      <c r="I300" s="272"/>
      <c r="J300" s="269"/>
      <c r="K300" s="269"/>
      <c r="L300" s="273"/>
      <c r="M300" s="274"/>
      <c r="N300" s="275"/>
      <c r="O300" s="275"/>
      <c r="P300" s="275"/>
      <c r="Q300" s="275"/>
      <c r="R300" s="275"/>
      <c r="S300" s="275"/>
      <c r="T300" s="27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7" t="s">
        <v>159</v>
      </c>
      <c r="AU300" s="277" t="s">
        <v>82</v>
      </c>
      <c r="AV300" s="15" t="s">
        <v>80</v>
      </c>
      <c r="AW300" s="15" t="s">
        <v>30</v>
      </c>
      <c r="AX300" s="15" t="s">
        <v>73</v>
      </c>
      <c r="AY300" s="277" t="s">
        <v>145</v>
      </c>
    </row>
    <row r="301" s="13" customFormat="1">
      <c r="A301" s="13"/>
      <c r="B301" s="246"/>
      <c r="C301" s="247"/>
      <c r="D301" s="239" t="s">
        <v>159</v>
      </c>
      <c r="E301" s="248" t="s">
        <v>1</v>
      </c>
      <c r="F301" s="249" t="s">
        <v>1094</v>
      </c>
      <c r="G301" s="247"/>
      <c r="H301" s="250">
        <v>6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6" t="s">
        <v>159</v>
      </c>
      <c r="AU301" s="256" t="s">
        <v>82</v>
      </c>
      <c r="AV301" s="13" t="s">
        <v>82</v>
      </c>
      <c r="AW301" s="13" t="s">
        <v>30</v>
      </c>
      <c r="AX301" s="13" t="s">
        <v>80</v>
      </c>
      <c r="AY301" s="256" t="s">
        <v>145</v>
      </c>
    </row>
    <row r="302" s="2" customFormat="1" ht="33" customHeight="1">
      <c r="A302" s="38"/>
      <c r="B302" s="39"/>
      <c r="C302" s="226" t="s">
        <v>361</v>
      </c>
      <c r="D302" s="226" t="s">
        <v>148</v>
      </c>
      <c r="E302" s="227" t="s">
        <v>377</v>
      </c>
      <c r="F302" s="228" t="s">
        <v>378</v>
      </c>
      <c r="G302" s="229" t="s">
        <v>212</v>
      </c>
      <c r="H302" s="230">
        <v>0.33600000000000002</v>
      </c>
      <c r="I302" s="231"/>
      <c r="J302" s="232">
        <f>ROUND(I302*H302,2)</f>
        <v>0</v>
      </c>
      <c r="K302" s="228" t="s">
        <v>152</v>
      </c>
      <c r="L302" s="44"/>
      <c r="M302" s="233" t="s">
        <v>1</v>
      </c>
      <c r="N302" s="234" t="s">
        <v>38</v>
      </c>
      <c r="O302" s="91"/>
      <c r="P302" s="235">
        <f>O302*H302</f>
        <v>0</v>
      </c>
      <c r="Q302" s="235">
        <v>0</v>
      </c>
      <c r="R302" s="235">
        <f>Q302*H302</f>
        <v>0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153</v>
      </c>
      <c r="AT302" s="237" t="s">
        <v>148</v>
      </c>
      <c r="AU302" s="237" t="s">
        <v>82</v>
      </c>
      <c r="AY302" s="17" t="s">
        <v>145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80</v>
      </c>
      <c r="BK302" s="238">
        <f>ROUND(I302*H302,2)</f>
        <v>0</v>
      </c>
      <c r="BL302" s="17" t="s">
        <v>153</v>
      </c>
      <c r="BM302" s="237" t="s">
        <v>1095</v>
      </c>
    </row>
    <row r="303" s="2" customFormat="1">
      <c r="A303" s="38"/>
      <c r="B303" s="39"/>
      <c r="C303" s="40"/>
      <c r="D303" s="239" t="s">
        <v>155</v>
      </c>
      <c r="E303" s="40"/>
      <c r="F303" s="240" t="s">
        <v>380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155</v>
      </c>
      <c r="AU303" s="17" t="s">
        <v>82</v>
      </c>
    </row>
    <row r="304" s="2" customFormat="1">
      <c r="A304" s="38"/>
      <c r="B304" s="39"/>
      <c r="C304" s="40"/>
      <c r="D304" s="244" t="s">
        <v>157</v>
      </c>
      <c r="E304" s="40"/>
      <c r="F304" s="245" t="s">
        <v>381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157</v>
      </c>
      <c r="AU304" s="17" t="s">
        <v>82</v>
      </c>
    </row>
    <row r="305" s="13" customFormat="1">
      <c r="A305" s="13"/>
      <c r="B305" s="246"/>
      <c r="C305" s="247"/>
      <c r="D305" s="239" t="s">
        <v>159</v>
      </c>
      <c r="E305" s="248" t="s">
        <v>1</v>
      </c>
      <c r="F305" s="249" t="s">
        <v>1096</v>
      </c>
      <c r="G305" s="247"/>
      <c r="H305" s="250">
        <v>0.33600000000000002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159</v>
      </c>
      <c r="AU305" s="256" t="s">
        <v>82</v>
      </c>
      <c r="AV305" s="13" t="s">
        <v>82</v>
      </c>
      <c r="AW305" s="13" t="s">
        <v>30</v>
      </c>
      <c r="AX305" s="13" t="s">
        <v>80</v>
      </c>
      <c r="AY305" s="256" t="s">
        <v>145</v>
      </c>
    </row>
    <row r="306" s="2" customFormat="1" ht="33" customHeight="1">
      <c r="A306" s="38"/>
      <c r="B306" s="39"/>
      <c r="C306" s="226" t="s">
        <v>368</v>
      </c>
      <c r="D306" s="226" t="s">
        <v>148</v>
      </c>
      <c r="E306" s="227" t="s">
        <v>384</v>
      </c>
      <c r="F306" s="228" t="s">
        <v>385</v>
      </c>
      <c r="G306" s="229" t="s">
        <v>212</v>
      </c>
      <c r="H306" s="230">
        <v>18.885999999999999</v>
      </c>
      <c r="I306" s="231"/>
      <c r="J306" s="232">
        <f>ROUND(I306*H306,2)</f>
        <v>0</v>
      </c>
      <c r="K306" s="228" t="s">
        <v>152</v>
      </c>
      <c r="L306" s="44"/>
      <c r="M306" s="233" t="s">
        <v>1</v>
      </c>
      <c r="N306" s="234" t="s">
        <v>38</v>
      </c>
      <c r="O306" s="91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153</v>
      </c>
      <c r="AT306" s="237" t="s">
        <v>148</v>
      </c>
      <c r="AU306" s="237" t="s">
        <v>82</v>
      </c>
      <c r="AY306" s="17" t="s">
        <v>145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80</v>
      </c>
      <c r="BK306" s="238">
        <f>ROUND(I306*H306,2)</f>
        <v>0</v>
      </c>
      <c r="BL306" s="17" t="s">
        <v>153</v>
      </c>
      <c r="BM306" s="237" t="s">
        <v>1097</v>
      </c>
    </row>
    <row r="307" s="2" customFormat="1">
      <c r="A307" s="38"/>
      <c r="B307" s="39"/>
      <c r="C307" s="40"/>
      <c r="D307" s="239" t="s">
        <v>155</v>
      </c>
      <c r="E307" s="40"/>
      <c r="F307" s="240" t="s">
        <v>387</v>
      </c>
      <c r="G307" s="40"/>
      <c r="H307" s="40"/>
      <c r="I307" s="241"/>
      <c r="J307" s="40"/>
      <c r="K307" s="40"/>
      <c r="L307" s="44"/>
      <c r="M307" s="242"/>
      <c r="N307" s="24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155</v>
      </c>
      <c r="AU307" s="17" t="s">
        <v>82</v>
      </c>
    </row>
    <row r="308" s="2" customFormat="1">
      <c r="A308" s="38"/>
      <c r="B308" s="39"/>
      <c r="C308" s="40"/>
      <c r="D308" s="244" t="s">
        <v>157</v>
      </c>
      <c r="E308" s="40"/>
      <c r="F308" s="245" t="s">
        <v>388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157</v>
      </c>
      <c r="AU308" s="17" t="s">
        <v>82</v>
      </c>
    </row>
    <row r="309" s="13" customFormat="1">
      <c r="A309" s="13"/>
      <c r="B309" s="246"/>
      <c r="C309" s="247"/>
      <c r="D309" s="239" t="s">
        <v>159</v>
      </c>
      <c r="E309" s="248" t="s">
        <v>1</v>
      </c>
      <c r="F309" s="249" t="s">
        <v>1098</v>
      </c>
      <c r="G309" s="247"/>
      <c r="H309" s="250">
        <v>18.885999999999999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6" t="s">
        <v>159</v>
      </c>
      <c r="AU309" s="256" t="s">
        <v>82</v>
      </c>
      <c r="AV309" s="13" t="s">
        <v>82</v>
      </c>
      <c r="AW309" s="13" t="s">
        <v>30</v>
      </c>
      <c r="AX309" s="13" t="s">
        <v>80</v>
      </c>
      <c r="AY309" s="256" t="s">
        <v>145</v>
      </c>
    </row>
    <row r="310" s="2" customFormat="1" ht="33" customHeight="1">
      <c r="A310" s="38"/>
      <c r="B310" s="39"/>
      <c r="C310" s="226" t="s">
        <v>376</v>
      </c>
      <c r="D310" s="226" t="s">
        <v>148</v>
      </c>
      <c r="E310" s="227" t="s">
        <v>391</v>
      </c>
      <c r="F310" s="228" t="s">
        <v>392</v>
      </c>
      <c r="G310" s="229" t="s">
        <v>212</v>
      </c>
      <c r="H310" s="230">
        <v>0.58299999999999996</v>
      </c>
      <c r="I310" s="231"/>
      <c r="J310" s="232">
        <f>ROUND(I310*H310,2)</f>
        <v>0</v>
      </c>
      <c r="K310" s="228" t="s">
        <v>152</v>
      </c>
      <c r="L310" s="44"/>
      <c r="M310" s="233" t="s">
        <v>1</v>
      </c>
      <c r="N310" s="234" t="s">
        <v>38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153</v>
      </c>
      <c r="AT310" s="237" t="s">
        <v>148</v>
      </c>
      <c r="AU310" s="237" t="s">
        <v>82</v>
      </c>
      <c r="AY310" s="17" t="s">
        <v>145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80</v>
      </c>
      <c r="BK310" s="238">
        <f>ROUND(I310*H310,2)</f>
        <v>0</v>
      </c>
      <c r="BL310" s="17" t="s">
        <v>153</v>
      </c>
      <c r="BM310" s="237" t="s">
        <v>1099</v>
      </c>
    </row>
    <row r="311" s="2" customFormat="1">
      <c r="A311" s="38"/>
      <c r="B311" s="39"/>
      <c r="C311" s="40"/>
      <c r="D311" s="239" t="s">
        <v>155</v>
      </c>
      <c r="E311" s="40"/>
      <c r="F311" s="240" t="s">
        <v>394</v>
      </c>
      <c r="G311" s="40"/>
      <c r="H311" s="40"/>
      <c r="I311" s="241"/>
      <c r="J311" s="40"/>
      <c r="K311" s="40"/>
      <c r="L311" s="44"/>
      <c r="M311" s="242"/>
      <c r="N311" s="24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155</v>
      </c>
      <c r="AU311" s="17" t="s">
        <v>82</v>
      </c>
    </row>
    <row r="312" s="2" customFormat="1">
      <c r="A312" s="38"/>
      <c r="B312" s="39"/>
      <c r="C312" s="40"/>
      <c r="D312" s="244" t="s">
        <v>157</v>
      </c>
      <c r="E312" s="40"/>
      <c r="F312" s="245" t="s">
        <v>395</v>
      </c>
      <c r="G312" s="40"/>
      <c r="H312" s="40"/>
      <c r="I312" s="241"/>
      <c r="J312" s="40"/>
      <c r="K312" s="40"/>
      <c r="L312" s="44"/>
      <c r="M312" s="242"/>
      <c r="N312" s="24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157</v>
      </c>
      <c r="AU312" s="17" t="s">
        <v>82</v>
      </c>
    </row>
    <row r="313" s="13" customFormat="1">
      <c r="A313" s="13"/>
      <c r="B313" s="246"/>
      <c r="C313" s="247"/>
      <c r="D313" s="239" t="s">
        <v>159</v>
      </c>
      <c r="E313" s="248" t="s">
        <v>1</v>
      </c>
      <c r="F313" s="249" t="s">
        <v>1100</v>
      </c>
      <c r="G313" s="247"/>
      <c r="H313" s="250">
        <v>0.58299999999999996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6" t="s">
        <v>159</v>
      </c>
      <c r="AU313" s="256" t="s">
        <v>82</v>
      </c>
      <c r="AV313" s="13" t="s">
        <v>82</v>
      </c>
      <c r="AW313" s="13" t="s">
        <v>30</v>
      </c>
      <c r="AX313" s="13" t="s">
        <v>80</v>
      </c>
      <c r="AY313" s="256" t="s">
        <v>145</v>
      </c>
    </row>
    <row r="314" s="2" customFormat="1" ht="37.8" customHeight="1">
      <c r="A314" s="38"/>
      <c r="B314" s="39"/>
      <c r="C314" s="226" t="s">
        <v>383</v>
      </c>
      <c r="D314" s="226" t="s">
        <v>148</v>
      </c>
      <c r="E314" s="227" t="s">
        <v>398</v>
      </c>
      <c r="F314" s="228" t="s">
        <v>399</v>
      </c>
      <c r="G314" s="229" t="s">
        <v>212</v>
      </c>
      <c r="H314" s="230">
        <v>2.1400000000000001</v>
      </c>
      <c r="I314" s="231"/>
      <c r="J314" s="232">
        <f>ROUND(I314*H314,2)</f>
        <v>0</v>
      </c>
      <c r="K314" s="228" t="s">
        <v>152</v>
      </c>
      <c r="L314" s="44"/>
      <c r="M314" s="233" t="s">
        <v>1</v>
      </c>
      <c r="N314" s="234" t="s">
        <v>38</v>
      </c>
      <c r="O314" s="91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153</v>
      </c>
      <c r="AT314" s="237" t="s">
        <v>148</v>
      </c>
      <c r="AU314" s="237" t="s">
        <v>82</v>
      </c>
      <c r="AY314" s="17" t="s">
        <v>145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80</v>
      </c>
      <c r="BK314" s="238">
        <f>ROUND(I314*H314,2)</f>
        <v>0</v>
      </c>
      <c r="BL314" s="17" t="s">
        <v>153</v>
      </c>
      <c r="BM314" s="237" t="s">
        <v>1101</v>
      </c>
    </row>
    <row r="315" s="2" customFormat="1">
      <c r="A315" s="38"/>
      <c r="B315" s="39"/>
      <c r="C315" s="40"/>
      <c r="D315" s="239" t="s">
        <v>155</v>
      </c>
      <c r="E315" s="40"/>
      <c r="F315" s="240" t="s">
        <v>401</v>
      </c>
      <c r="G315" s="40"/>
      <c r="H315" s="40"/>
      <c r="I315" s="241"/>
      <c r="J315" s="40"/>
      <c r="K315" s="40"/>
      <c r="L315" s="44"/>
      <c r="M315" s="242"/>
      <c r="N315" s="24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155</v>
      </c>
      <c r="AU315" s="17" t="s">
        <v>82</v>
      </c>
    </row>
    <row r="316" s="2" customFormat="1">
      <c r="A316" s="38"/>
      <c r="B316" s="39"/>
      <c r="C316" s="40"/>
      <c r="D316" s="244" t="s">
        <v>157</v>
      </c>
      <c r="E316" s="40"/>
      <c r="F316" s="245" t="s">
        <v>402</v>
      </c>
      <c r="G316" s="40"/>
      <c r="H316" s="40"/>
      <c r="I316" s="241"/>
      <c r="J316" s="40"/>
      <c r="K316" s="40"/>
      <c r="L316" s="44"/>
      <c r="M316" s="242"/>
      <c r="N316" s="243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157</v>
      </c>
      <c r="AU316" s="17" t="s">
        <v>82</v>
      </c>
    </row>
    <row r="317" s="13" customFormat="1">
      <c r="A317" s="13"/>
      <c r="B317" s="246"/>
      <c r="C317" s="247"/>
      <c r="D317" s="239" t="s">
        <v>159</v>
      </c>
      <c r="E317" s="248" t="s">
        <v>1</v>
      </c>
      <c r="F317" s="249" t="s">
        <v>1086</v>
      </c>
      <c r="G317" s="247"/>
      <c r="H317" s="250">
        <v>2.1400000000000001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6" t="s">
        <v>159</v>
      </c>
      <c r="AU317" s="256" t="s">
        <v>82</v>
      </c>
      <c r="AV317" s="13" t="s">
        <v>82</v>
      </c>
      <c r="AW317" s="13" t="s">
        <v>30</v>
      </c>
      <c r="AX317" s="13" t="s">
        <v>73</v>
      </c>
      <c r="AY317" s="256" t="s">
        <v>145</v>
      </c>
    </row>
    <row r="318" s="14" customFormat="1">
      <c r="A318" s="14"/>
      <c r="B318" s="257"/>
      <c r="C318" s="258"/>
      <c r="D318" s="239" t="s">
        <v>159</v>
      </c>
      <c r="E318" s="259" t="s">
        <v>1</v>
      </c>
      <c r="F318" s="260" t="s">
        <v>162</v>
      </c>
      <c r="G318" s="258"/>
      <c r="H318" s="261">
        <v>2.1400000000000001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7" t="s">
        <v>159</v>
      </c>
      <c r="AU318" s="267" t="s">
        <v>82</v>
      </c>
      <c r="AV318" s="14" t="s">
        <v>153</v>
      </c>
      <c r="AW318" s="14" t="s">
        <v>4</v>
      </c>
      <c r="AX318" s="14" t="s">
        <v>80</v>
      </c>
      <c r="AY318" s="267" t="s">
        <v>145</v>
      </c>
    </row>
    <row r="319" s="12" customFormat="1" ht="25.92" customHeight="1">
      <c r="A319" s="12"/>
      <c r="B319" s="210"/>
      <c r="C319" s="211"/>
      <c r="D319" s="212" t="s">
        <v>72</v>
      </c>
      <c r="E319" s="213" t="s">
        <v>403</v>
      </c>
      <c r="F319" s="213" t="s">
        <v>404</v>
      </c>
      <c r="G319" s="211"/>
      <c r="H319" s="211"/>
      <c r="I319" s="214"/>
      <c r="J319" s="215">
        <f>BK319</f>
        <v>0</v>
      </c>
      <c r="K319" s="211"/>
      <c r="L319" s="216"/>
      <c r="M319" s="217"/>
      <c r="N319" s="218"/>
      <c r="O319" s="218"/>
      <c r="P319" s="219">
        <f>P320+P325+P333+P342+P392+P429+P443+P449</f>
        <v>0</v>
      </c>
      <c r="Q319" s="218"/>
      <c r="R319" s="219">
        <f>R320+R325+R333+R342+R392+R429+R443+R449</f>
        <v>0.024072</v>
      </c>
      <c r="S319" s="218"/>
      <c r="T319" s="220">
        <f>T320+T325+T333+T342+T392+T429+T443+T449</f>
        <v>23.944330000000004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1" t="s">
        <v>82</v>
      </c>
      <c r="AT319" s="222" t="s">
        <v>72</v>
      </c>
      <c r="AU319" s="222" t="s">
        <v>73</v>
      </c>
      <c r="AY319" s="221" t="s">
        <v>145</v>
      </c>
      <c r="BK319" s="223">
        <f>BK320+BK325+BK333+BK342+BK392+BK429+BK443+BK449</f>
        <v>0</v>
      </c>
    </row>
    <row r="320" s="12" customFormat="1" ht="22.8" customHeight="1">
      <c r="A320" s="12"/>
      <c r="B320" s="210"/>
      <c r="C320" s="211"/>
      <c r="D320" s="212" t="s">
        <v>72</v>
      </c>
      <c r="E320" s="224" t="s">
        <v>944</v>
      </c>
      <c r="F320" s="224" t="s">
        <v>945</v>
      </c>
      <c r="G320" s="211"/>
      <c r="H320" s="211"/>
      <c r="I320" s="214"/>
      <c r="J320" s="225">
        <f>BK320</f>
        <v>0</v>
      </c>
      <c r="K320" s="211"/>
      <c r="L320" s="216"/>
      <c r="M320" s="217"/>
      <c r="N320" s="218"/>
      <c r="O320" s="218"/>
      <c r="P320" s="219">
        <f>SUM(P321:P324)</f>
        <v>0</v>
      </c>
      <c r="Q320" s="218"/>
      <c r="R320" s="219">
        <f>SUM(R321:R324)</f>
        <v>0</v>
      </c>
      <c r="S320" s="218"/>
      <c r="T320" s="220">
        <f>SUM(T321:T324)</f>
        <v>0.58298399999999995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1" t="s">
        <v>82</v>
      </c>
      <c r="AT320" s="222" t="s">
        <v>72</v>
      </c>
      <c r="AU320" s="222" t="s">
        <v>80</v>
      </c>
      <c r="AY320" s="221" t="s">
        <v>145</v>
      </c>
      <c r="BK320" s="223">
        <f>SUM(BK321:BK324)</f>
        <v>0</v>
      </c>
    </row>
    <row r="321" s="2" customFormat="1" ht="24.15" customHeight="1">
      <c r="A321" s="38"/>
      <c r="B321" s="39"/>
      <c r="C321" s="226" t="s">
        <v>310</v>
      </c>
      <c r="D321" s="226" t="s">
        <v>148</v>
      </c>
      <c r="E321" s="227" t="s">
        <v>1102</v>
      </c>
      <c r="F321" s="228" t="s">
        <v>1103</v>
      </c>
      <c r="G321" s="229" t="s">
        <v>151</v>
      </c>
      <c r="H321" s="230">
        <v>161.94</v>
      </c>
      <c r="I321" s="231"/>
      <c r="J321" s="232">
        <f>ROUND(I321*H321,2)</f>
        <v>0</v>
      </c>
      <c r="K321" s="228" t="s">
        <v>152</v>
      </c>
      <c r="L321" s="44"/>
      <c r="M321" s="233" t="s">
        <v>1</v>
      </c>
      <c r="N321" s="234" t="s">
        <v>38</v>
      </c>
      <c r="O321" s="91"/>
      <c r="P321" s="235">
        <f>O321*H321</f>
        <v>0</v>
      </c>
      <c r="Q321" s="235">
        <v>0</v>
      </c>
      <c r="R321" s="235">
        <f>Q321*H321</f>
        <v>0</v>
      </c>
      <c r="S321" s="235">
        <v>0.0035999999999999999</v>
      </c>
      <c r="T321" s="236">
        <f>S321*H321</f>
        <v>0.58298399999999995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411</v>
      </c>
      <c r="AT321" s="237" t="s">
        <v>148</v>
      </c>
      <c r="AU321" s="237" t="s">
        <v>82</v>
      </c>
      <c r="AY321" s="17" t="s">
        <v>145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80</v>
      </c>
      <c r="BK321" s="238">
        <f>ROUND(I321*H321,2)</f>
        <v>0</v>
      </c>
      <c r="BL321" s="17" t="s">
        <v>411</v>
      </c>
      <c r="BM321" s="237" t="s">
        <v>1104</v>
      </c>
    </row>
    <row r="322" s="2" customFormat="1">
      <c r="A322" s="38"/>
      <c r="B322" s="39"/>
      <c r="C322" s="40"/>
      <c r="D322" s="239" t="s">
        <v>155</v>
      </c>
      <c r="E322" s="40"/>
      <c r="F322" s="240" t="s">
        <v>1105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155</v>
      </c>
      <c r="AU322" s="17" t="s">
        <v>82</v>
      </c>
    </row>
    <row r="323" s="2" customFormat="1">
      <c r="A323" s="38"/>
      <c r="B323" s="39"/>
      <c r="C323" s="40"/>
      <c r="D323" s="244" t="s">
        <v>157</v>
      </c>
      <c r="E323" s="40"/>
      <c r="F323" s="245" t="s">
        <v>1106</v>
      </c>
      <c r="G323" s="40"/>
      <c r="H323" s="40"/>
      <c r="I323" s="241"/>
      <c r="J323" s="40"/>
      <c r="K323" s="40"/>
      <c r="L323" s="44"/>
      <c r="M323" s="242"/>
      <c r="N323" s="24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157</v>
      </c>
      <c r="AU323" s="17" t="s">
        <v>82</v>
      </c>
    </row>
    <row r="324" s="13" customFormat="1">
      <c r="A324" s="13"/>
      <c r="B324" s="246"/>
      <c r="C324" s="247"/>
      <c r="D324" s="239" t="s">
        <v>159</v>
      </c>
      <c r="E324" s="248" t="s">
        <v>1</v>
      </c>
      <c r="F324" s="249" t="s">
        <v>1107</v>
      </c>
      <c r="G324" s="247"/>
      <c r="H324" s="250">
        <v>161.94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6" t="s">
        <v>159</v>
      </c>
      <c r="AU324" s="256" t="s">
        <v>82</v>
      </c>
      <c r="AV324" s="13" t="s">
        <v>82</v>
      </c>
      <c r="AW324" s="13" t="s">
        <v>30</v>
      </c>
      <c r="AX324" s="13" t="s">
        <v>80</v>
      </c>
      <c r="AY324" s="256" t="s">
        <v>145</v>
      </c>
    </row>
    <row r="325" s="12" customFormat="1" ht="22.8" customHeight="1">
      <c r="A325" s="12"/>
      <c r="B325" s="210"/>
      <c r="C325" s="211"/>
      <c r="D325" s="212" t="s">
        <v>72</v>
      </c>
      <c r="E325" s="224" t="s">
        <v>405</v>
      </c>
      <c r="F325" s="224" t="s">
        <v>406</v>
      </c>
      <c r="G325" s="211"/>
      <c r="H325" s="211"/>
      <c r="I325" s="214"/>
      <c r="J325" s="225">
        <f>BK325</f>
        <v>0</v>
      </c>
      <c r="K325" s="211"/>
      <c r="L325" s="216"/>
      <c r="M325" s="217"/>
      <c r="N325" s="218"/>
      <c r="O325" s="218"/>
      <c r="P325" s="219">
        <f>SUM(P326:P332)</f>
        <v>0</v>
      </c>
      <c r="Q325" s="218"/>
      <c r="R325" s="219">
        <f>SUM(R326:R332)</f>
        <v>0</v>
      </c>
      <c r="S325" s="218"/>
      <c r="T325" s="220">
        <f>SUM(T326:T332)</f>
        <v>0.052360000000000004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1" t="s">
        <v>82</v>
      </c>
      <c r="AT325" s="222" t="s">
        <v>72</v>
      </c>
      <c r="AU325" s="222" t="s">
        <v>80</v>
      </c>
      <c r="AY325" s="221" t="s">
        <v>145</v>
      </c>
      <c r="BK325" s="223">
        <f>SUM(BK326:BK332)</f>
        <v>0</v>
      </c>
    </row>
    <row r="326" s="2" customFormat="1" ht="16.5" customHeight="1">
      <c r="A326" s="38"/>
      <c r="B326" s="39"/>
      <c r="C326" s="226" t="s">
        <v>587</v>
      </c>
      <c r="D326" s="226" t="s">
        <v>148</v>
      </c>
      <c r="E326" s="227" t="s">
        <v>416</v>
      </c>
      <c r="F326" s="228" t="s">
        <v>417</v>
      </c>
      <c r="G326" s="229" t="s">
        <v>410</v>
      </c>
      <c r="H326" s="230">
        <v>1</v>
      </c>
      <c r="I326" s="231"/>
      <c r="J326" s="232">
        <f>ROUND(I326*H326,2)</f>
        <v>0</v>
      </c>
      <c r="K326" s="228" t="s">
        <v>152</v>
      </c>
      <c r="L326" s="44"/>
      <c r="M326" s="233" t="s">
        <v>1</v>
      </c>
      <c r="N326" s="234" t="s">
        <v>38</v>
      </c>
      <c r="O326" s="91"/>
      <c r="P326" s="235">
        <f>O326*H326</f>
        <v>0</v>
      </c>
      <c r="Q326" s="235">
        <v>0</v>
      </c>
      <c r="R326" s="235">
        <f>Q326*H326</f>
        <v>0</v>
      </c>
      <c r="S326" s="235">
        <v>0.019460000000000002</v>
      </c>
      <c r="T326" s="236">
        <f>S326*H326</f>
        <v>0.019460000000000002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411</v>
      </c>
      <c r="AT326" s="237" t="s">
        <v>148</v>
      </c>
      <c r="AU326" s="237" t="s">
        <v>82</v>
      </c>
      <c r="AY326" s="17" t="s">
        <v>145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80</v>
      </c>
      <c r="BK326" s="238">
        <f>ROUND(I326*H326,2)</f>
        <v>0</v>
      </c>
      <c r="BL326" s="17" t="s">
        <v>411</v>
      </c>
      <c r="BM326" s="237" t="s">
        <v>1108</v>
      </c>
    </row>
    <row r="327" s="2" customFormat="1">
      <c r="A327" s="38"/>
      <c r="B327" s="39"/>
      <c r="C327" s="40"/>
      <c r="D327" s="239" t="s">
        <v>155</v>
      </c>
      <c r="E327" s="40"/>
      <c r="F327" s="240" t="s">
        <v>419</v>
      </c>
      <c r="G327" s="40"/>
      <c r="H327" s="40"/>
      <c r="I327" s="241"/>
      <c r="J327" s="40"/>
      <c r="K327" s="40"/>
      <c r="L327" s="44"/>
      <c r="M327" s="242"/>
      <c r="N327" s="24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155</v>
      </c>
      <c r="AU327" s="17" t="s">
        <v>82</v>
      </c>
    </row>
    <row r="328" s="2" customFormat="1">
      <c r="A328" s="38"/>
      <c r="B328" s="39"/>
      <c r="C328" s="40"/>
      <c r="D328" s="244" t="s">
        <v>157</v>
      </c>
      <c r="E328" s="40"/>
      <c r="F328" s="245" t="s">
        <v>420</v>
      </c>
      <c r="G328" s="40"/>
      <c r="H328" s="40"/>
      <c r="I328" s="241"/>
      <c r="J328" s="40"/>
      <c r="K328" s="40"/>
      <c r="L328" s="44"/>
      <c r="M328" s="242"/>
      <c r="N328" s="24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157</v>
      </c>
      <c r="AU328" s="17" t="s">
        <v>82</v>
      </c>
    </row>
    <row r="329" s="13" customFormat="1">
      <c r="A329" s="13"/>
      <c r="B329" s="246"/>
      <c r="C329" s="247"/>
      <c r="D329" s="239" t="s">
        <v>159</v>
      </c>
      <c r="E329" s="248" t="s">
        <v>1</v>
      </c>
      <c r="F329" s="249" t="s">
        <v>80</v>
      </c>
      <c r="G329" s="247"/>
      <c r="H329" s="250">
        <v>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6" t="s">
        <v>159</v>
      </c>
      <c r="AU329" s="256" t="s">
        <v>82</v>
      </c>
      <c r="AV329" s="13" t="s">
        <v>82</v>
      </c>
      <c r="AW329" s="13" t="s">
        <v>30</v>
      </c>
      <c r="AX329" s="13" t="s">
        <v>80</v>
      </c>
      <c r="AY329" s="256" t="s">
        <v>145</v>
      </c>
    </row>
    <row r="330" s="2" customFormat="1" ht="16.5" customHeight="1">
      <c r="A330" s="38"/>
      <c r="B330" s="39"/>
      <c r="C330" s="226" t="s">
        <v>594</v>
      </c>
      <c r="D330" s="226" t="s">
        <v>148</v>
      </c>
      <c r="E330" s="227" t="s">
        <v>1109</v>
      </c>
      <c r="F330" s="228" t="s">
        <v>1110</v>
      </c>
      <c r="G330" s="229" t="s">
        <v>410</v>
      </c>
      <c r="H330" s="230">
        <v>1</v>
      </c>
      <c r="I330" s="231"/>
      <c r="J330" s="232">
        <f>ROUND(I330*H330,2)</f>
        <v>0</v>
      </c>
      <c r="K330" s="228" t="s">
        <v>152</v>
      </c>
      <c r="L330" s="44"/>
      <c r="M330" s="233" t="s">
        <v>1</v>
      </c>
      <c r="N330" s="234" t="s">
        <v>38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0.032899999999999999</v>
      </c>
      <c r="T330" s="236">
        <f>S330*H330</f>
        <v>0.032899999999999999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411</v>
      </c>
      <c r="AT330" s="237" t="s">
        <v>148</v>
      </c>
      <c r="AU330" s="237" t="s">
        <v>82</v>
      </c>
      <c r="AY330" s="17" t="s">
        <v>145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80</v>
      </c>
      <c r="BK330" s="238">
        <f>ROUND(I330*H330,2)</f>
        <v>0</v>
      </c>
      <c r="BL330" s="17" t="s">
        <v>411</v>
      </c>
      <c r="BM330" s="237" t="s">
        <v>1111</v>
      </c>
    </row>
    <row r="331" s="2" customFormat="1">
      <c r="A331" s="38"/>
      <c r="B331" s="39"/>
      <c r="C331" s="40"/>
      <c r="D331" s="239" t="s">
        <v>155</v>
      </c>
      <c r="E331" s="40"/>
      <c r="F331" s="240" t="s">
        <v>1112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155</v>
      </c>
      <c r="AU331" s="17" t="s">
        <v>82</v>
      </c>
    </row>
    <row r="332" s="2" customFormat="1">
      <c r="A332" s="38"/>
      <c r="B332" s="39"/>
      <c r="C332" s="40"/>
      <c r="D332" s="244" t="s">
        <v>157</v>
      </c>
      <c r="E332" s="40"/>
      <c r="F332" s="245" t="s">
        <v>1113</v>
      </c>
      <c r="G332" s="40"/>
      <c r="H332" s="40"/>
      <c r="I332" s="241"/>
      <c r="J332" s="40"/>
      <c r="K332" s="40"/>
      <c r="L332" s="44"/>
      <c r="M332" s="242"/>
      <c r="N332" s="24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157</v>
      </c>
      <c r="AU332" s="17" t="s">
        <v>82</v>
      </c>
    </row>
    <row r="333" s="12" customFormat="1" ht="22.8" customHeight="1">
      <c r="A333" s="12"/>
      <c r="B333" s="210"/>
      <c r="C333" s="211"/>
      <c r="D333" s="212" t="s">
        <v>72</v>
      </c>
      <c r="E333" s="224" t="s">
        <v>766</v>
      </c>
      <c r="F333" s="224" t="s">
        <v>767</v>
      </c>
      <c r="G333" s="211"/>
      <c r="H333" s="211"/>
      <c r="I333" s="214"/>
      <c r="J333" s="225">
        <f>BK333</f>
        <v>0</v>
      </c>
      <c r="K333" s="211"/>
      <c r="L333" s="216"/>
      <c r="M333" s="217"/>
      <c r="N333" s="218"/>
      <c r="O333" s="218"/>
      <c r="P333" s="219">
        <f>SUM(P334:P341)</f>
        <v>0</v>
      </c>
      <c r="Q333" s="218"/>
      <c r="R333" s="219">
        <f>SUM(R334:R341)</f>
        <v>0</v>
      </c>
      <c r="S333" s="218"/>
      <c r="T333" s="220">
        <f>SUM(T334:T341)</f>
        <v>0.066299999999999998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1" t="s">
        <v>82</v>
      </c>
      <c r="AT333" s="222" t="s">
        <v>72</v>
      </c>
      <c r="AU333" s="222" t="s">
        <v>80</v>
      </c>
      <c r="AY333" s="221" t="s">
        <v>145</v>
      </c>
      <c r="BK333" s="223">
        <f>SUM(BK334:BK341)</f>
        <v>0</v>
      </c>
    </row>
    <row r="334" s="2" customFormat="1" ht="24.15" customHeight="1">
      <c r="A334" s="38"/>
      <c r="B334" s="39"/>
      <c r="C334" s="226" t="s">
        <v>311</v>
      </c>
      <c r="D334" s="226" t="s">
        <v>148</v>
      </c>
      <c r="E334" s="227" t="s">
        <v>768</v>
      </c>
      <c r="F334" s="228" t="s">
        <v>769</v>
      </c>
      <c r="G334" s="229" t="s">
        <v>166</v>
      </c>
      <c r="H334" s="230">
        <v>2</v>
      </c>
      <c r="I334" s="231"/>
      <c r="J334" s="232">
        <f>ROUND(I334*H334,2)</f>
        <v>0</v>
      </c>
      <c r="K334" s="228" t="s">
        <v>152</v>
      </c>
      <c r="L334" s="44"/>
      <c r="M334" s="233" t="s">
        <v>1</v>
      </c>
      <c r="N334" s="234" t="s">
        <v>38</v>
      </c>
      <c r="O334" s="91"/>
      <c r="P334" s="235">
        <f>O334*H334</f>
        <v>0</v>
      </c>
      <c r="Q334" s="235">
        <v>0</v>
      </c>
      <c r="R334" s="235">
        <f>Q334*H334</f>
        <v>0</v>
      </c>
      <c r="S334" s="235">
        <v>0.029999999999999999</v>
      </c>
      <c r="T334" s="236">
        <f>S334*H334</f>
        <v>0.059999999999999998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7" t="s">
        <v>411</v>
      </c>
      <c r="AT334" s="237" t="s">
        <v>148</v>
      </c>
      <c r="AU334" s="237" t="s">
        <v>82</v>
      </c>
      <c r="AY334" s="17" t="s">
        <v>145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7" t="s">
        <v>80</v>
      </c>
      <c r="BK334" s="238">
        <f>ROUND(I334*H334,2)</f>
        <v>0</v>
      </c>
      <c r="BL334" s="17" t="s">
        <v>411</v>
      </c>
      <c r="BM334" s="237" t="s">
        <v>1114</v>
      </c>
    </row>
    <row r="335" s="2" customFormat="1">
      <c r="A335" s="38"/>
      <c r="B335" s="39"/>
      <c r="C335" s="40"/>
      <c r="D335" s="239" t="s">
        <v>155</v>
      </c>
      <c r="E335" s="40"/>
      <c r="F335" s="240" t="s">
        <v>771</v>
      </c>
      <c r="G335" s="40"/>
      <c r="H335" s="40"/>
      <c r="I335" s="241"/>
      <c r="J335" s="40"/>
      <c r="K335" s="40"/>
      <c r="L335" s="44"/>
      <c r="M335" s="242"/>
      <c r="N335" s="24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155</v>
      </c>
      <c r="AU335" s="17" t="s">
        <v>82</v>
      </c>
    </row>
    <row r="336" s="2" customFormat="1">
      <c r="A336" s="38"/>
      <c r="B336" s="39"/>
      <c r="C336" s="40"/>
      <c r="D336" s="244" t="s">
        <v>157</v>
      </c>
      <c r="E336" s="40"/>
      <c r="F336" s="245" t="s">
        <v>772</v>
      </c>
      <c r="G336" s="40"/>
      <c r="H336" s="40"/>
      <c r="I336" s="241"/>
      <c r="J336" s="40"/>
      <c r="K336" s="40"/>
      <c r="L336" s="44"/>
      <c r="M336" s="242"/>
      <c r="N336" s="24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157</v>
      </c>
      <c r="AU336" s="17" t="s">
        <v>82</v>
      </c>
    </row>
    <row r="337" s="13" customFormat="1">
      <c r="A337" s="13"/>
      <c r="B337" s="246"/>
      <c r="C337" s="247"/>
      <c r="D337" s="239" t="s">
        <v>159</v>
      </c>
      <c r="E337" s="248" t="s">
        <v>1</v>
      </c>
      <c r="F337" s="249" t="s">
        <v>82</v>
      </c>
      <c r="G337" s="247"/>
      <c r="H337" s="250">
        <v>2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6" t="s">
        <v>159</v>
      </c>
      <c r="AU337" s="256" t="s">
        <v>82</v>
      </c>
      <c r="AV337" s="13" t="s">
        <v>82</v>
      </c>
      <c r="AW337" s="13" t="s">
        <v>30</v>
      </c>
      <c r="AX337" s="13" t="s">
        <v>80</v>
      </c>
      <c r="AY337" s="256" t="s">
        <v>145</v>
      </c>
    </row>
    <row r="338" s="2" customFormat="1" ht="24.15" customHeight="1">
      <c r="A338" s="38"/>
      <c r="B338" s="39"/>
      <c r="C338" s="226" t="s">
        <v>267</v>
      </c>
      <c r="D338" s="226" t="s">
        <v>148</v>
      </c>
      <c r="E338" s="227" t="s">
        <v>1115</v>
      </c>
      <c r="F338" s="228" t="s">
        <v>1116</v>
      </c>
      <c r="G338" s="229" t="s">
        <v>166</v>
      </c>
      <c r="H338" s="230">
        <v>10</v>
      </c>
      <c r="I338" s="231"/>
      <c r="J338" s="232">
        <f>ROUND(I338*H338,2)</f>
        <v>0</v>
      </c>
      <c r="K338" s="228" t="s">
        <v>152</v>
      </c>
      <c r="L338" s="44"/>
      <c r="M338" s="233" t="s">
        <v>1</v>
      </c>
      <c r="N338" s="234" t="s">
        <v>38</v>
      </c>
      <c r="O338" s="91"/>
      <c r="P338" s="235">
        <f>O338*H338</f>
        <v>0</v>
      </c>
      <c r="Q338" s="235">
        <v>0</v>
      </c>
      <c r="R338" s="235">
        <f>Q338*H338</f>
        <v>0</v>
      </c>
      <c r="S338" s="235">
        <v>0.00063000000000000003</v>
      </c>
      <c r="T338" s="236">
        <f>S338*H338</f>
        <v>0.0063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411</v>
      </c>
      <c r="AT338" s="237" t="s">
        <v>148</v>
      </c>
      <c r="AU338" s="237" t="s">
        <v>82</v>
      </c>
      <c r="AY338" s="17" t="s">
        <v>145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80</v>
      </c>
      <c r="BK338" s="238">
        <f>ROUND(I338*H338,2)</f>
        <v>0</v>
      </c>
      <c r="BL338" s="17" t="s">
        <v>411</v>
      </c>
      <c r="BM338" s="237" t="s">
        <v>1117</v>
      </c>
    </row>
    <row r="339" s="2" customFormat="1">
      <c r="A339" s="38"/>
      <c r="B339" s="39"/>
      <c r="C339" s="40"/>
      <c r="D339" s="239" t="s">
        <v>155</v>
      </c>
      <c r="E339" s="40"/>
      <c r="F339" s="240" t="s">
        <v>1118</v>
      </c>
      <c r="G339" s="40"/>
      <c r="H339" s="40"/>
      <c r="I339" s="241"/>
      <c r="J339" s="40"/>
      <c r="K339" s="40"/>
      <c r="L339" s="44"/>
      <c r="M339" s="242"/>
      <c r="N339" s="24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155</v>
      </c>
      <c r="AU339" s="17" t="s">
        <v>82</v>
      </c>
    </row>
    <row r="340" s="2" customFormat="1">
      <c r="A340" s="38"/>
      <c r="B340" s="39"/>
      <c r="C340" s="40"/>
      <c r="D340" s="244" t="s">
        <v>157</v>
      </c>
      <c r="E340" s="40"/>
      <c r="F340" s="245" t="s">
        <v>1119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157</v>
      </c>
      <c r="AU340" s="17" t="s">
        <v>82</v>
      </c>
    </row>
    <row r="341" s="13" customFormat="1">
      <c r="A341" s="13"/>
      <c r="B341" s="246"/>
      <c r="C341" s="247"/>
      <c r="D341" s="239" t="s">
        <v>159</v>
      </c>
      <c r="E341" s="248" t="s">
        <v>1</v>
      </c>
      <c r="F341" s="249" t="s">
        <v>446</v>
      </c>
      <c r="G341" s="247"/>
      <c r="H341" s="250">
        <v>10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6" t="s">
        <v>159</v>
      </c>
      <c r="AU341" s="256" t="s">
        <v>82</v>
      </c>
      <c r="AV341" s="13" t="s">
        <v>82</v>
      </c>
      <c r="AW341" s="13" t="s">
        <v>30</v>
      </c>
      <c r="AX341" s="13" t="s">
        <v>80</v>
      </c>
      <c r="AY341" s="256" t="s">
        <v>145</v>
      </c>
    </row>
    <row r="342" s="12" customFormat="1" ht="22.8" customHeight="1">
      <c r="A342" s="12"/>
      <c r="B342" s="210"/>
      <c r="C342" s="211"/>
      <c r="D342" s="212" t="s">
        <v>72</v>
      </c>
      <c r="E342" s="224" t="s">
        <v>426</v>
      </c>
      <c r="F342" s="224" t="s">
        <v>427</v>
      </c>
      <c r="G342" s="211"/>
      <c r="H342" s="211"/>
      <c r="I342" s="214"/>
      <c r="J342" s="225">
        <f>BK342</f>
        <v>0</v>
      </c>
      <c r="K342" s="211"/>
      <c r="L342" s="216"/>
      <c r="M342" s="217"/>
      <c r="N342" s="218"/>
      <c r="O342" s="218"/>
      <c r="P342" s="219">
        <f>SUM(P343:P391)</f>
        <v>0</v>
      </c>
      <c r="Q342" s="218"/>
      <c r="R342" s="219">
        <f>SUM(R343:R391)</f>
        <v>0</v>
      </c>
      <c r="S342" s="218"/>
      <c r="T342" s="220">
        <f>SUM(T343:T391)</f>
        <v>18.0137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1" t="s">
        <v>82</v>
      </c>
      <c r="AT342" s="222" t="s">
        <v>72</v>
      </c>
      <c r="AU342" s="222" t="s">
        <v>80</v>
      </c>
      <c r="AY342" s="221" t="s">
        <v>145</v>
      </c>
      <c r="BK342" s="223">
        <f>SUM(BK343:BK391)</f>
        <v>0</v>
      </c>
    </row>
    <row r="343" s="2" customFormat="1" ht="24.15" customHeight="1">
      <c r="A343" s="38"/>
      <c r="B343" s="39"/>
      <c r="C343" s="226" t="s">
        <v>465</v>
      </c>
      <c r="D343" s="226" t="s">
        <v>148</v>
      </c>
      <c r="E343" s="227" t="s">
        <v>429</v>
      </c>
      <c r="F343" s="228" t="s">
        <v>430</v>
      </c>
      <c r="G343" s="229" t="s">
        <v>314</v>
      </c>
      <c r="H343" s="230">
        <v>338.39999999999998</v>
      </c>
      <c r="I343" s="231"/>
      <c r="J343" s="232">
        <f>ROUND(I343*H343,2)</f>
        <v>0</v>
      </c>
      <c r="K343" s="228" t="s">
        <v>152</v>
      </c>
      <c r="L343" s="44"/>
      <c r="M343" s="233" t="s">
        <v>1</v>
      </c>
      <c r="N343" s="234" t="s">
        <v>38</v>
      </c>
      <c r="O343" s="91"/>
      <c r="P343" s="235">
        <f>O343*H343</f>
        <v>0</v>
      </c>
      <c r="Q343" s="235">
        <v>0</v>
      </c>
      <c r="R343" s="235">
        <f>Q343*H343</f>
        <v>0</v>
      </c>
      <c r="S343" s="235">
        <v>0.014</v>
      </c>
      <c r="T343" s="236">
        <f>S343*H343</f>
        <v>4.7375999999999996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411</v>
      </c>
      <c r="AT343" s="237" t="s">
        <v>148</v>
      </c>
      <c r="AU343" s="237" t="s">
        <v>82</v>
      </c>
      <c r="AY343" s="17" t="s">
        <v>145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80</v>
      </c>
      <c r="BK343" s="238">
        <f>ROUND(I343*H343,2)</f>
        <v>0</v>
      </c>
      <c r="BL343" s="17" t="s">
        <v>411</v>
      </c>
      <c r="BM343" s="237" t="s">
        <v>1120</v>
      </c>
    </row>
    <row r="344" s="2" customFormat="1">
      <c r="A344" s="38"/>
      <c r="B344" s="39"/>
      <c r="C344" s="40"/>
      <c r="D344" s="239" t="s">
        <v>155</v>
      </c>
      <c r="E344" s="40"/>
      <c r="F344" s="240" t="s">
        <v>432</v>
      </c>
      <c r="G344" s="40"/>
      <c r="H344" s="40"/>
      <c r="I344" s="241"/>
      <c r="J344" s="40"/>
      <c r="K344" s="40"/>
      <c r="L344" s="44"/>
      <c r="M344" s="242"/>
      <c r="N344" s="243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155</v>
      </c>
      <c r="AU344" s="17" t="s">
        <v>82</v>
      </c>
    </row>
    <row r="345" s="2" customFormat="1">
      <c r="A345" s="38"/>
      <c r="B345" s="39"/>
      <c r="C345" s="40"/>
      <c r="D345" s="244" t="s">
        <v>157</v>
      </c>
      <c r="E345" s="40"/>
      <c r="F345" s="245" t="s">
        <v>433</v>
      </c>
      <c r="G345" s="40"/>
      <c r="H345" s="40"/>
      <c r="I345" s="241"/>
      <c r="J345" s="40"/>
      <c r="K345" s="40"/>
      <c r="L345" s="44"/>
      <c r="M345" s="242"/>
      <c r="N345" s="24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157</v>
      </c>
      <c r="AU345" s="17" t="s">
        <v>82</v>
      </c>
    </row>
    <row r="346" s="15" customFormat="1">
      <c r="A346" s="15"/>
      <c r="B346" s="268"/>
      <c r="C346" s="269"/>
      <c r="D346" s="239" t="s">
        <v>159</v>
      </c>
      <c r="E346" s="270" t="s">
        <v>1</v>
      </c>
      <c r="F346" s="271" t="s">
        <v>1121</v>
      </c>
      <c r="G346" s="269"/>
      <c r="H346" s="270" t="s">
        <v>1</v>
      </c>
      <c r="I346" s="272"/>
      <c r="J346" s="269"/>
      <c r="K346" s="269"/>
      <c r="L346" s="273"/>
      <c r="M346" s="274"/>
      <c r="N346" s="275"/>
      <c r="O346" s="275"/>
      <c r="P346" s="275"/>
      <c r="Q346" s="275"/>
      <c r="R346" s="275"/>
      <c r="S346" s="275"/>
      <c r="T346" s="276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7" t="s">
        <v>159</v>
      </c>
      <c r="AU346" s="277" t="s">
        <v>82</v>
      </c>
      <c r="AV346" s="15" t="s">
        <v>80</v>
      </c>
      <c r="AW346" s="15" t="s">
        <v>30</v>
      </c>
      <c r="AX346" s="15" t="s">
        <v>73</v>
      </c>
      <c r="AY346" s="277" t="s">
        <v>145</v>
      </c>
    </row>
    <row r="347" s="13" customFormat="1">
      <c r="A347" s="13"/>
      <c r="B347" s="246"/>
      <c r="C347" s="247"/>
      <c r="D347" s="239" t="s">
        <v>159</v>
      </c>
      <c r="E347" s="248" t="s">
        <v>1</v>
      </c>
      <c r="F347" s="249" t="s">
        <v>1122</v>
      </c>
      <c r="G347" s="247"/>
      <c r="H347" s="250">
        <v>185.80000000000001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159</v>
      </c>
      <c r="AU347" s="256" t="s">
        <v>82</v>
      </c>
      <c r="AV347" s="13" t="s">
        <v>82</v>
      </c>
      <c r="AW347" s="13" t="s">
        <v>30</v>
      </c>
      <c r="AX347" s="13" t="s">
        <v>73</v>
      </c>
      <c r="AY347" s="256" t="s">
        <v>145</v>
      </c>
    </row>
    <row r="348" s="15" customFormat="1">
      <c r="A348" s="15"/>
      <c r="B348" s="268"/>
      <c r="C348" s="269"/>
      <c r="D348" s="239" t="s">
        <v>159</v>
      </c>
      <c r="E348" s="270" t="s">
        <v>1</v>
      </c>
      <c r="F348" s="271" t="s">
        <v>1123</v>
      </c>
      <c r="G348" s="269"/>
      <c r="H348" s="270" t="s">
        <v>1</v>
      </c>
      <c r="I348" s="272"/>
      <c r="J348" s="269"/>
      <c r="K348" s="269"/>
      <c r="L348" s="273"/>
      <c r="M348" s="274"/>
      <c r="N348" s="275"/>
      <c r="O348" s="275"/>
      <c r="P348" s="275"/>
      <c r="Q348" s="275"/>
      <c r="R348" s="275"/>
      <c r="S348" s="275"/>
      <c r="T348" s="27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7" t="s">
        <v>159</v>
      </c>
      <c r="AU348" s="277" t="s">
        <v>82</v>
      </c>
      <c r="AV348" s="15" t="s">
        <v>80</v>
      </c>
      <c r="AW348" s="15" t="s">
        <v>30</v>
      </c>
      <c r="AX348" s="15" t="s">
        <v>73</v>
      </c>
      <c r="AY348" s="277" t="s">
        <v>145</v>
      </c>
    </row>
    <row r="349" s="13" customFormat="1">
      <c r="A349" s="13"/>
      <c r="B349" s="246"/>
      <c r="C349" s="247"/>
      <c r="D349" s="239" t="s">
        <v>159</v>
      </c>
      <c r="E349" s="248" t="s">
        <v>1</v>
      </c>
      <c r="F349" s="249" t="s">
        <v>1124</v>
      </c>
      <c r="G349" s="247"/>
      <c r="H349" s="250">
        <v>34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6" t="s">
        <v>159</v>
      </c>
      <c r="AU349" s="256" t="s">
        <v>82</v>
      </c>
      <c r="AV349" s="13" t="s">
        <v>82</v>
      </c>
      <c r="AW349" s="13" t="s">
        <v>30</v>
      </c>
      <c r="AX349" s="13" t="s">
        <v>73</v>
      </c>
      <c r="AY349" s="256" t="s">
        <v>145</v>
      </c>
    </row>
    <row r="350" s="15" customFormat="1">
      <c r="A350" s="15"/>
      <c r="B350" s="268"/>
      <c r="C350" s="269"/>
      <c r="D350" s="239" t="s">
        <v>159</v>
      </c>
      <c r="E350" s="270" t="s">
        <v>1</v>
      </c>
      <c r="F350" s="271" t="s">
        <v>1125</v>
      </c>
      <c r="G350" s="269"/>
      <c r="H350" s="270" t="s">
        <v>1</v>
      </c>
      <c r="I350" s="272"/>
      <c r="J350" s="269"/>
      <c r="K350" s="269"/>
      <c r="L350" s="273"/>
      <c r="M350" s="274"/>
      <c r="N350" s="275"/>
      <c r="O350" s="275"/>
      <c r="P350" s="275"/>
      <c r="Q350" s="275"/>
      <c r="R350" s="275"/>
      <c r="S350" s="275"/>
      <c r="T350" s="27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7" t="s">
        <v>159</v>
      </c>
      <c r="AU350" s="277" t="s">
        <v>82</v>
      </c>
      <c r="AV350" s="15" t="s">
        <v>80</v>
      </c>
      <c r="AW350" s="15" t="s">
        <v>30</v>
      </c>
      <c r="AX350" s="15" t="s">
        <v>73</v>
      </c>
      <c r="AY350" s="277" t="s">
        <v>145</v>
      </c>
    </row>
    <row r="351" s="13" customFormat="1">
      <c r="A351" s="13"/>
      <c r="B351" s="246"/>
      <c r="C351" s="247"/>
      <c r="D351" s="239" t="s">
        <v>159</v>
      </c>
      <c r="E351" s="248" t="s">
        <v>1</v>
      </c>
      <c r="F351" s="249" t="s">
        <v>1126</v>
      </c>
      <c r="G351" s="247"/>
      <c r="H351" s="250">
        <v>118.59999999999999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6" t="s">
        <v>159</v>
      </c>
      <c r="AU351" s="256" t="s">
        <v>82</v>
      </c>
      <c r="AV351" s="13" t="s">
        <v>82</v>
      </c>
      <c r="AW351" s="13" t="s">
        <v>30</v>
      </c>
      <c r="AX351" s="13" t="s">
        <v>73</v>
      </c>
      <c r="AY351" s="256" t="s">
        <v>145</v>
      </c>
    </row>
    <row r="352" s="14" customFormat="1">
      <c r="A352" s="14"/>
      <c r="B352" s="257"/>
      <c r="C352" s="258"/>
      <c r="D352" s="239" t="s">
        <v>159</v>
      </c>
      <c r="E352" s="259" t="s">
        <v>1</v>
      </c>
      <c r="F352" s="260" t="s">
        <v>162</v>
      </c>
      <c r="G352" s="258"/>
      <c r="H352" s="261">
        <v>338.39999999999998</v>
      </c>
      <c r="I352" s="262"/>
      <c r="J352" s="258"/>
      <c r="K352" s="258"/>
      <c r="L352" s="263"/>
      <c r="M352" s="264"/>
      <c r="N352" s="265"/>
      <c r="O352" s="265"/>
      <c r="P352" s="265"/>
      <c r="Q352" s="265"/>
      <c r="R352" s="265"/>
      <c r="S352" s="265"/>
      <c r="T352" s="26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7" t="s">
        <v>159</v>
      </c>
      <c r="AU352" s="267" t="s">
        <v>82</v>
      </c>
      <c r="AV352" s="14" t="s">
        <v>153</v>
      </c>
      <c r="AW352" s="14" t="s">
        <v>30</v>
      </c>
      <c r="AX352" s="14" t="s">
        <v>80</v>
      </c>
      <c r="AY352" s="267" t="s">
        <v>145</v>
      </c>
    </row>
    <row r="353" s="2" customFormat="1" ht="16.5" customHeight="1">
      <c r="A353" s="38"/>
      <c r="B353" s="39"/>
      <c r="C353" s="226" t="s">
        <v>213</v>
      </c>
      <c r="D353" s="226" t="s">
        <v>148</v>
      </c>
      <c r="E353" s="227" t="s">
        <v>447</v>
      </c>
      <c r="F353" s="228" t="s">
        <v>448</v>
      </c>
      <c r="G353" s="229" t="s">
        <v>151</v>
      </c>
      <c r="H353" s="230">
        <v>220.44</v>
      </c>
      <c r="I353" s="231"/>
      <c r="J353" s="232">
        <f>ROUND(I353*H353,2)</f>
        <v>0</v>
      </c>
      <c r="K353" s="228" t="s">
        <v>152</v>
      </c>
      <c r="L353" s="44"/>
      <c r="M353" s="233" t="s">
        <v>1</v>
      </c>
      <c r="N353" s="234" t="s">
        <v>38</v>
      </c>
      <c r="O353" s="91"/>
      <c r="P353" s="235">
        <f>O353*H353</f>
        <v>0</v>
      </c>
      <c r="Q353" s="235">
        <v>0</v>
      </c>
      <c r="R353" s="235">
        <f>Q353*H353</f>
        <v>0</v>
      </c>
      <c r="S353" s="235">
        <v>0.014999999999999999</v>
      </c>
      <c r="T353" s="236">
        <f>S353*H353</f>
        <v>3.3066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411</v>
      </c>
      <c r="AT353" s="237" t="s">
        <v>148</v>
      </c>
      <c r="AU353" s="237" t="s">
        <v>82</v>
      </c>
      <c r="AY353" s="17" t="s">
        <v>145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80</v>
      </c>
      <c r="BK353" s="238">
        <f>ROUND(I353*H353,2)</f>
        <v>0</v>
      </c>
      <c r="BL353" s="17" t="s">
        <v>411</v>
      </c>
      <c r="BM353" s="237" t="s">
        <v>1127</v>
      </c>
    </row>
    <row r="354" s="2" customFormat="1">
      <c r="A354" s="38"/>
      <c r="B354" s="39"/>
      <c r="C354" s="40"/>
      <c r="D354" s="239" t="s">
        <v>155</v>
      </c>
      <c r="E354" s="40"/>
      <c r="F354" s="240" t="s">
        <v>450</v>
      </c>
      <c r="G354" s="40"/>
      <c r="H354" s="40"/>
      <c r="I354" s="241"/>
      <c r="J354" s="40"/>
      <c r="K354" s="40"/>
      <c r="L354" s="44"/>
      <c r="M354" s="242"/>
      <c r="N354" s="243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155</v>
      </c>
      <c r="AU354" s="17" t="s">
        <v>82</v>
      </c>
    </row>
    <row r="355" s="2" customFormat="1">
      <c r="A355" s="38"/>
      <c r="B355" s="39"/>
      <c r="C355" s="40"/>
      <c r="D355" s="244" t="s">
        <v>157</v>
      </c>
      <c r="E355" s="40"/>
      <c r="F355" s="245" t="s">
        <v>451</v>
      </c>
      <c r="G355" s="40"/>
      <c r="H355" s="40"/>
      <c r="I355" s="241"/>
      <c r="J355" s="40"/>
      <c r="K355" s="40"/>
      <c r="L355" s="44"/>
      <c r="M355" s="242"/>
      <c r="N355" s="243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157</v>
      </c>
      <c r="AU355" s="17" t="s">
        <v>82</v>
      </c>
    </row>
    <row r="356" s="15" customFormat="1">
      <c r="A356" s="15"/>
      <c r="B356" s="268"/>
      <c r="C356" s="269"/>
      <c r="D356" s="239" t="s">
        <v>159</v>
      </c>
      <c r="E356" s="270" t="s">
        <v>1</v>
      </c>
      <c r="F356" s="271" t="s">
        <v>1058</v>
      </c>
      <c r="G356" s="269"/>
      <c r="H356" s="270" t="s">
        <v>1</v>
      </c>
      <c r="I356" s="272"/>
      <c r="J356" s="269"/>
      <c r="K356" s="269"/>
      <c r="L356" s="273"/>
      <c r="M356" s="274"/>
      <c r="N356" s="275"/>
      <c r="O356" s="275"/>
      <c r="P356" s="275"/>
      <c r="Q356" s="275"/>
      <c r="R356" s="275"/>
      <c r="S356" s="275"/>
      <c r="T356" s="276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7" t="s">
        <v>159</v>
      </c>
      <c r="AU356" s="277" t="s">
        <v>82</v>
      </c>
      <c r="AV356" s="15" t="s">
        <v>80</v>
      </c>
      <c r="AW356" s="15" t="s">
        <v>30</v>
      </c>
      <c r="AX356" s="15" t="s">
        <v>73</v>
      </c>
      <c r="AY356" s="277" t="s">
        <v>145</v>
      </c>
    </row>
    <row r="357" s="13" customFormat="1">
      <c r="A357" s="13"/>
      <c r="B357" s="246"/>
      <c r="C357" s="247"/>
      <c r="D357" s="239" t="s">
        <v>159</v>
      </c>
      <c r="E357" s="248" t="s">
        <v>1</v>
      </c>
      <c r="F357" s="249" t="s">
        <v>1128</v>
      </c>
      <c r="G357" s="247"/>
      <c r="H357" s="250">
        <v>120.36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6" t="s">
        <v>159</v>
      </c>
      <c r="AU357" s="256" t="s">
        <v>82</v>
      </c>
      <c r="AV357" s="13" t="s">
        <v>82</v>
      </c>
      <c r="AW357" s="13" t="s">
        <v>30</v>
      </c>
      <c r="AX357" s="13" t="s">
        <v>73</v>
      </c>
      <c r="AY357" s="256" t="s">
        <v>145</v>
      </c>
    </row>
    <row r="358" s="15" customFormat="1">
      <c r="A358" s="15"/>
      <c r="B358" s="268"/>
      <c r="C358" s="269"/>
      <c r="D358" s="239" t="s">
        <v>159</v>
      </c>
      <c r="E358" s="270" t="s">
        <v>1</v>
      </c>
      <c r="F358" s="271" t="s">
        <v>1123</v>
      </c>
      <c r="G358" s="269"/>
      <c r="H358" s="270" t="s">
        <v>1</v>
      </c>
      <c r="I358" s="272"/>
      <c r="J358" s="269"/>
      <c r="K358" s="269"/>
      <c r="L358" s="273"/>
      <c r="M358" s="274"/>
      <c r="N358" s="275"/>
      <c r="O358" s="275"/>
      <c r="P358" s="275"/>
      <c r="Q358" s="275"/>
      <c r="R358" s="275"/>
      <c r="S358" s="275"/>
      <c r="T358" s="276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7" t="s">
        <v>159</v>
      </c>
      <c r="AU358" s="277" t="s">
        <v>82</v>
      </c>
      <c r="AV358" s="15" t="s">
        <v>80</v>
      </c>
      <c r="AW358" s="15" t="s">
        <v>30</v>
      </c>
      <c r="AX358" s="15" t="s">
        <v>73</v>
      </c>
      <c r="AY358" s="277" t="s">
        <v>145</v>
      </c>
    </row>
    <row r="359" s="13" customFormat="1">
      <c r="A359" s="13"/>
      <c r="B359" s="246"/>
      <c r="C359" s="247"/>
      <c r="D359" s="239" t="s">
        <v>159</v>
      </c>
      <c r="E359" s="248" t="s">
        <v>1</v>
      </c>
      <c r="F359" s="249" t="s">
        <v>1129</v>
      </c>
      <c r="G359" s="247"/>
      <c r="H359" s="250">
        <v>18.48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6" t="s">
        <v>159</v>
      </c>
      <c r="AU359" s="256" t="s">
        <v>82</v>
      </c>
      <c r="AV359" s="13" t="s">
        <v>82</v>
      </c>
      <c r="AW359" s="13" t="s">
        <v>30</v>
      </c>
      <c r="AX359" s="13" t="s">
        <v>73</v>
      </c>
      <c r="AY359" s="256" t="s">
        <v>145</v>
      </c>
    </row>
    <row r="360" s="15" customFormat="1">
      <c r="A360" s="15"/>
      <c r="B360" s="268"/>
      <c r="C360" s="269"/>
      <c r="D360" s="239" t="s">
        <v>159</v>
      </c>
      <c r="E360" s="270" t="s">
        <v>1</v>
      </c>
      <c r="F360" s="271" t="s">
        <v>1130</v>
      </c>
      <c r="G360" s="269"/>
      <c r="H360" s="270" t="s">
        <v>1</v>
      </c>
      <c r="I360" s="272"/>
      <c r="J360" s="269"/>
      <c r="K360" s="269"/>
      <c r="L360" s="273"/>
      <c r="M360" s="274"/>
      <c r="N360" s="275"/>
      <c r="O360" s="275"/>
      <c r="P360" s="275"/>
      <c r="Q360" s="275"/>
      <c r="R360" s="275"/>
      <c r="S360" s="275"/>
      <c r="T360" s="276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7" t="s">
        <v>159</v>
      </c>
      <c r="AU360" s="277" t="s">
        <v>82</v>
      </c>
      <c r="AV360" s="15" t="s">
        <v>80</v>
      </c>
      <c r="AW360" s="15" t="s">
        <v>30</v>
      </c>
      <c r="AX360" s="15" t="s">
        <v>73</v>
      </c>
      <c r="AY360" s="277" t="s">
        <v>145</v>
      </c>
    </row>
    <row r="361" s="13" customFormat="1">
      <c r="A361" s="13"/>
      <c r="B361" s="246"/>
      <c r="C361" s="247"/>
      <c r="D361" s="239" t="s">
        <v>159</v>
      </c>
      <c r="E361" s="248" t="s">
        <v>1</v>
      </c>
      <c r="F361" s="249" t="s">
        <v>1131</v>
      </c>
      <c r="G361" s="247"/>
      <c r="H361" s="250">
        <v>81.599999999999994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6" t="s">
        <v>159</v>
      </c>
      <c r="AU361" s="256" t="s">
        <v>82</v>
      </c>
      <c r="AV361" s="13" t="s">
        <v>82</v>
      </c>
      <c r="AW361" s="13" t="s">
        <v>30</v>
      </c>
      <c r="AX361" s="13" t="s">
        <v>73</v>
      </c>
      <c r="AY361" s="256" t="s">
        <v>145</v>
      </c>
    </row>
    <row r="362" s="14" customFormat="1">
      <c r="A362" s="14"/>
      <c r="B362" s="257"/>
      <c r="C362" s="258"/>
      <c r="D362" s="239" t="s">
        <v>159</v>
      </c>
      <c r="E362" s="259" t="s">
        <v>1</v>
      </c>
      <c r="F362" s="260" t="s">
        <v>162</v>
      </c>
      <c r="G362" s="258"/>
      <c r="H362" s="261">
        <v>220.44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7" t="s">
        <v>159</v>
      </c>
      <c r="AU362" s="267" t="s">
        <v>82</v>
      </c>
      <c r="AV362" s="14" t="s">
        <v>153</v>
      </c>
      <c r="AW362" s="14" t="s">
        <v>30</v>
      </c>
      <c r="AX362" s="14" t="s">
        <v>80</v>
      </c>
      <c r="AY362" s="267" t="s">
        <v>145</v>
      </c>
    </row>
    <row r="363" s="2" customFormat="1" ht="21.75" customHeight="1">
      <c r="A363" s="38"/>
      <c r="B363" s="39"/>
      <c r="C363" s="226" t="s">
        <v>208</v>
      </c>
      <c r="D363" s="226" t="s">
        <v>148</v>
      </c>
      <c r="E363" s="227" t="s">
        <v>1132</v>
      </c>
      <c r="F363" s="228" t="s">
        <v>1133</v>
      </c>
      <c r="G363" s="229" t="s">
        <v>151</v>
      </c>
      <c r="H363" s="230">
        <v>72</v>
      </c>
      <c r="I363" s="231"/>
      <c r="J363" s="232">
        <f>ROUND(I363*H363,2)</f>
        <v>0</v>
      </c>
      <c r="K363" s="228" t="s">
        <v>152</v>
      </c>
      <c r="L363" s="44"/>
      <c r="M363" s="233" t="s">
        <v>1</v>
      </c>
      <c r="N363" s="234" t="s">
        <v>38</v>
      </c>
      <c r="O363" s="91"/>
      <c r="P363" s="235">
        <f>O363*H363</f>
        <v>0</v>
      </c>
      <c r="Q363" s="235">
        <v>0</v>
      </c>
      <c r="R363" s="235">
        <f>Q363*H363</f>
        <v>0</v>
      </c>
      <c r="S363" s="235">
        <v>0.017999999999999999</v>
      </c>
      <c r="T363" s="236">
        <f>S363*H363</f>
        <v>1.2959999999999998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7" t="s">
        <v>411</v>
      </c>
      <c r="AT363" s="237" t="s">
        <v>148</v>
      </c>
      <c r="AU363" s="237" t="s">
        <v>82</v>
      </c>
      <c r="AY363" s="17" t="s">
        <v>145</v>
      </c>
      <c r="BE363" s="238">
        <f>IF(N363="základní",J363,0)</f>
        <v>0</v>
      </c>
      <c r="BF363" s="238">
        <f>IF(N363="snížená",J363,0)</f>
        <v>0</v>
      </c>
      <c r="BG363" s="238">
        <f>IF(N363="zákl. přenesená",J363,0)</f>
        <v>0</v>
      </c>
      <c r="BH363" s="238">
        <f>IF(N363="sníž. přenesená",J363,0)</f>
        <v>0</v>
      </c>
      <c r="BI363" s="238">
        <f>IF(N363="nulová",J363,0)</f>
        <v>0</v>
      </c>
      <c r="BJ363" s="17" t="s">
        <v>80</v>
      </c>
      <c r="BK363" s="238">
        <f>ROUND(I363*H363,2)</f>
        <v>0</v>
      </c>
      <c r="BL363" s="17" t="s">
        <v>411</v>
      </c>
      <c r="BM363" s="237" t="s">
        <v>1134</v>
      </c>
    </row>
    <row r="364" s="2" customFormat="1">
      <c r="A364" s="38"/>
      <c r="B364" s="39"/>
      <c r="C364" s="40"/>
      <c r="D364" s="239" t="s">
        <v>155</v>
      </c>
      <c r="E364" s="40"/>
      <c r="F364" s="240" t="s">
        <v>1135</v>
      </c>
      <c r="G364" s="40"/>
      <c r="H364" s="40"/>
      <c r="I364" s="241"/>
      <c r="J364" s="40"/>
      <c r="K364" s="40"/>
      <c r="L364" s="44"/>
      <c r="M364" s="242"/>
      <c r="N364" s="243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155</v>
      </c>
      <c r="AU364" s="17" t="s">
        <v>82</v>
      </c>
    </row>
    <row r="365" s="2" customFormat="1">
      <c r="A365" s="38"/>
      <c r="B365" s="39"/>
      <c r="C365" s="40"/>
      <c r="D365" s="244" t="s">
        <v>157</v>
      </c>
      <c r="E365" s="40"/>
      <c r="F365" s="245" t="s">
        <v>1136</v>
      </c>
      <c r="G365" s="40"/>
      <c r="H365" s="40"/>
      <c r="I365" s="241"/>
      <c r="J365" s="40"/>
      <c r="K365" s="40"/>
      <c r="L365" s="44"/>
      <c r="M365" s="242"/>
      <c r="N365" s="243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157</v>
      </c>
      <c r="AU365" s="17" t="s">
        <v>82</v>
      </c>
    </row>
    <row r="366" s="13" customFormat="1">
      <c r="A366" s="13"/>
      <c r="B366" s="246"/>
      <c r="C366" s="247"/>
      <c r="D366" s="239" t="s">
        <v>159</v>
      </c>
      <c r="E366" s="248" t="s">
        <v>1</v>
      </c>
      <c r="F366" s="249" t="s">
        <v>1137</v>
      </c>
      <c r="G366" s="247"/>
      <c r="H366" s="250">
        <v>72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6" t="s">
        <v>159</v>
      </c>
      <c r="AU366" s="256" t="s">
        <v>82</v>
      </c>
      <c r="AV366" s="13" t="s">
        <v>82</v>
      </c>
      <c r="AW366" s="13" t="s">
        <v>30</v>
      </c>
      <c r="AX366" s="13" t="s">
        <v>80</v>
      </c>
      <c r="AY366" s="256" t="s">
        <v>145</v>
      </c>
    </row>
    <row r="367" s="2" customFormat="1" ht="21.75" customHeight="1">
      <c r="A367" s="38"/>
      <c r="B367" s="39"/>
      <c r="C367" s="226" t="s">
        <v>304</v>
      </c>
      <c r="D367" s="226" t="s">
        <v>148</v>
      </c>
      <c r="E367" s="227" t="s">
        <v>460</v>
      </c>
      <c r="F367" s="228" t="s">
        <v>461</v>
      </c>
      <c r="G367" s="229" t="s">
        <v>151</v>
      </c>
      <c r="H367" s="230">
        <v>76.5</v>
      </c>
      <c r="I367" s="231"/>
      <c r="J367" s="232">
        <f>ROUND(I367*H367,2)</f>
        <v>0</v>
      </c>
      <c r="K367" s="228" t="s">
        <v>152</v>
      </c>
      <c r="L367" s="44"/>
      <c r="M367" s="233" t="s">
        <v>1</v>
      </c>
      <c r="N367" s="234" t="s">
        <v>38</v>
      </c>
      <c r="O367" s="91"/>
      <c r="P367" s="235">
        <f>O367*H367</f>
        <v>0</v>
      </c>
      <c r="Q367" s="235">
        <v>0</v>
      </c>
      <c r="R367" s="235">
        <f>Q367*H367</f>
        <v>0</v>
      </c>
      <c r="S367" s="235">
        <v>0.014</v>
      </c>
      <c r="T367" s="236">
        <f>S367*H367</f>
        <v>1.071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7" t="s">
        <v>411</v>
      </c>
      <c r="AT367" s="237" t="s">
        <v>148</v>
      </c>
      <c r="AU367" s="237" t="s">
        <v>82</v>
      </c>
      <c r="AY367" s="17" t="s">
        <v>145</v>
      </c>
      <c r="BE367" s="238">
        <f>IF(N367="základní",J367,0)</f>
        <v>0</v>
      </c>
      <c r="BF367" s="238">
        <f>IF(N367="snížená",J367,0)</f>
        <v>0</v>
      </c>
      <c r="BG367" s="238">
        <f>IF(N367="zákl. přenesená",J367,0)</f>
        <v>0</v>
      </c>
      <c r="BH367" s="238">
        <f>IF(N367="sníž. přenesená",J367,0)</f>
        <v>0</v>
      </c>
      <c r="BI367" s="238">
        <f>IF(N367="nulová",J367,0)</f>
        <v>0</v>
      </c>
      <c r="BJ367" s="17" t="s">
        <v>80</v>
      </c>
      <c r="BK367" s="238">
        <f>ROUND(I367*H367,2)</f>
        <v>0</v>
      </c>
      <c r="BL367" s="17" t="s">
        <v>411</v>
      </c>
      <c r="BM367" s="237" t="s">
        <v>1138</v>
      </c>
    </row>
    <row r="368" s="2" customFormat="1">
      <c r="A368" s="38"/>
      <c r="B368" s="39"/>
      <c r="C368" s="40"/>
      <c r="D368" s="239" t="s">
        <v>155</v>
      </c>
      <c r="E368" s="40"/>
      <c r="F368" s="240" t="s">
        <v>463</v>
      </c>
      <c r="G368" s="40"/>
      <c r="H368" s="40"/>
      <c r="I368" s="241"/>
      <c r="J368" s="40"/>
      <c r="K368" s="40"/>
      <c r="L368" s="44"/>
      <c r="M368" s="242"/>
      <c r="N368" s="243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155</v>
      </c>
      <c r="AU368" s="17" t="s">
        <v>82</v>
      </c>
    </row>
    <row r="369" s="2" customFormat="1">
      <c r="A369" s="38"/>
      <c r="B369" s="39"/>
      <c r="C369" s="40"/>
      <c r="D369" s="244" t="s">
        <v>157</v>
      </c>
      <c r="E369" s="40"/>
      <c r="F369" s="245" t="s">
        <v>464</v>
      </c>
      <c r="G369" s="40"/>
      <c r="H369" s="40"/>
      <c r="I369" s="241"/>
      <c r="J369" s="40"/>
      <c r="K369" s="40"/>
      <c r="L369" s="44"/>
      <c r="M369" s="242"/>
      <c r="N369" s="243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157</v>
      </c>
      <c r="AU369" s="17" t="s">
        <v>82</v>
      </c>
    </row>
    <row r="370" s="15" customFormat="1">
      <c r="A370" s="15"/>
      <c r="B370" s="268"/>
      <c r="C370" s="269"/>
      <c r="D370" s="239" t="s">
        <v>159</v>
      </c>
      <c r="E370" s="270" t="s">
        <v>1</v>
      </c>
      <c r="F370" s="271" t="s">
        <v>1058</v>
      </c>
      <c r="G370" s="269"/>
      <c r="H370" s="270" t="s">
        <v>1</v>
      </c>
      <c r="I370" s="272"/>
      <c r="J370" s="269"/>
      <c r="K370" s="269"/>
      <c r="L370" s="273"/>
      <c r="M370" s="274"/>
      <c r="N370" s="275"/>
      <c r="O370" s="275"/>
      <c r="P370" s="275"/>
      <c r="Q370" s="275"/>
      <c r="R370" s="275"/>
      <c r="S370" s="275"/>
      <c r="T370" s="27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7" t="s">
        <v>159</v>
      </c>
      <c r="AU370" s="277" t="s">
        <v>82</v>
      </c>
      <c r="AV370" s="15" t="s">
        <v>80</v>
      </c>
      <c r="AW370" s="15" t="s">
        <v>30</v>
      </c>
      <c r="AX370" s="15" t="s">
        <v>73</v>
      </c>
      <c r="AY370" s="277" t="s">
        <v>145</v>
      </c>
    </row>
    <row r="371" s="13" customFormat="1">
      <c r="A371" s="13"/>
      <c r="B371" s="246"/>
      <c r="C371" s="247"/>
      <c r="D371" s="239" t="s">
        <v>159</v>
      </c>
      <c r="E371" s="248" t="s">
        <v>1</v>
      </c>
      <c r="F371" s="249" t="s">
        <v>1139</v>
      </c>
      <c r="G371" s="247"/>
      <c r="H371" s="250">
        <v>76.5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6" t="s">
        <v>159</v>
      </c>
      <c r="AU371" s="256" t="s">
        <v>82</v>
      </c>
      <c r="AV371" s="13" t="s">
        <v>82</v>
      </c>
      <c r="AW371" s="13" t="s">
        <v>30</v>
      </c>
      <c r="AX371" s="13" t="s">
        <v>80</v>
      </c>
      <c r="AY371" s="256" t="s">
        <v>145</v>
      </c>
    </row>
    <row r="372" s="2" customFormat="1" ht="24.15" customHeight="1">
      <c r="A372" s="38"/>
      <c r="B372" s="39"/>
      <c r="C372" s="226" t="s">
        <v>7</v>
      </c>
      <c r="D372" s="226" t="s">
        <v>148</v>
      </c>
      <c r="E372" s="227" t="s">
        <v>466</v>
      </c>
      <c r="F372" s="228" t="s">
        <v>467</v>
      </c>
      <c r="G372" s="229" t="s">
        <v>314</v>
      </c>
      <c r="H372" s="230">
        <v>144.5</v>
      </c>
      <c r="I372" s="231"/>
      <c r="J372" s="232">
        <f>ROUND(I372*H372,2)</f>
        <v>0</v>
      </c>
      <c r="K372" s="228" t="s">
        <v>152</v>
      </c>
      <c r="L372" s="44"/>
      <c r="M372" s="233" t="s">
        <v>1</v>
      </c>
      <c r="N372" s="234" t="s">
        <v>38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0.017000000000000001</v>
      </c>
      <c r="T372" s="236">
        <f>S372*H372</f>
        <v>2.4565000000000001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411</v>
      </c>
      <c r="AT372" s="237" t="s">
        <v>148</v>
      </c>
      <c r="AU372" s="237" t="s">
        <v>82</v>
      </c>
      <c r="AY372" s="17" t="s">
        <v>145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80</v>
      </c>
      <c r="BK372" s="238">
        <f>ROUND(I372*H372,2)</f>
        <v>0</v>
      </c>
      <c r="BL372" s="17" t="s">
        <v>411</v>
      </c>
      <c r="BM372" s="237" t="s">
        <v>1140</v>
      </c>
    </row>
    <row r="373" s="2" customFormat="1">
      <c r="A373" s="38"/>
      <c r="B373" s="39"/>
      <c r="C373" s="40"/>
      <c r="D373" s="239" t="s">
        <v>155</v>
      </c>
      <c r="E373" s="40"/>
      <c r="F373" s="240" t="s">
        <v>469</v>
      </c>
      <c r="G373" s="40"/>
      <c r="H373" s="40"/>
      <c r="I373" s="241"/>
      <c r="J373" s="40"/>
      <c r="K373" s="40"/>
      <c r="L373" s="44"/>
      <c r="M373" s="242"/>
      <c r="N373" s="243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155</v>
      </c>
      <c r="AU373" s="17" t="s">
        <v>82</v>
      </c>
    </row>
    <row r="374" s="2" customFormat="1">
      <c r="A374" s="38"/>
      <c r="B374" s="39"/>
      <c r="C374" s="40"/>
      <c r="D374" s="244" t="s">
        <v>157</v>
      </c>
      <c r="E374" s="40"/>
      <c r="F374" s="245" t="s">
        <v>470</v>
      </c>
      <c r="G374" s="40"/>
      <c r="H374" s="40"/>
      <c r="I374" s="241"/>
      <c r="J374" s="40"/>
      <c r="K374" s="40"/>
      <c r="L374" s="44"/>
      <c r="M374" s="242"/>
      <c r="N374" s="243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157</v>
      </c>
      <c r="AU374" s="17" t="s">
        <v>82</v>
      </c>
    </row>
    <row r="375" s="15" customFormat="1">
      <c r="A375" s="15"/>
      <c r="B375" s="268"/>
      <c r="C375" s="269"/>
      <c r="D375" s="239" t="s">
        <v>159</v>
      </c>
      <c r="E375" s="270" t="s">
        <v>1</v>
      </c>
      <c r="F375" s="271" t="s">
        <v>1141</v>
      </c>
      <c r="G375" s="269"/>
      <c r="H375" s="270" t="s">
        <v>1</v>
      </c>
      <c r="I375" s="272"/>
      <c r="J375" s="269"/>
      <c r="K375" s="269"/>
      <c r="L375" s="273"/>
      <c r="M375" s="274"/>
      <c r="N375" s="275"/>
      <c r="O375" s="275"/>
      <c r="P375" s="275"/>
      <c r="Q375" s="275"/>
      <c r="R375" s="275"/>
      <c r="S375" s="275"/>
      <c r="T375" s="276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7" t="s">
        <v>159</v>
      </c>
      <c r="AU375" s="277" t="s">
        <v>82</v>
      </c>
      <c r="AV375" s="15" t="s">
        <v>80</v>
      </c>
      <c r="AW375" s="15" t="s">
        <v>30</v>
      </c>
      <c r="AX375" s="15" t="s">
        <v>73</v>
      </c>
      <c r="AY375" s="277" t="s">
        <v>145</v>
      </c>
    </row>
    <row r="376" s="13" customFormat="1">
      <c r="A376" s="13"/>
      <c r="B376" s="246"/>
      <c r="C376" s="247"/>
      <c r="D376" s="239" t="s">
        <v>159</v>
      </c>
      <c r="E376" s="248" t="s">
        <v>1</v>
      </c>
      <c r="F376" s="249" t="s">
        <v>1142</v>
      </c>
      <c r="G376" s="247"/>
      <c r="H376" s="250">
        <v>88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6" t="s">
        <v>159</v>
      </c>
      <c r="AU376" s="256" t="s">
        <v>82</v>
      </c>
      <c r="AV376" s="13" t="s">
        <v>82</v>
      </c>
      <c r="AW376" s="13" t="s">
        <v>30</v>
      </c>
      <c r="AX376" s="13" t="s">
        <v>73</v>
      </c>
      <c r="AY376" s="256" t="s">
        <v>145</v>
      </c>
    </row>
    <row r="377" s="15" customFormat="1">
      <c r="A377" s="15"/>
      <c r="B377" s="268"/>
      <c r="C377" s="269"/>
      <c r="D377" s="239" t="s">
        <v>159</v>
      </c>
      <c r="E377" s="270" t="s">
        <v>1</v>
      </c>
      <c r="F377" s="271" t="s">
        <v>1123</v>
      </c>
      <c r="G377" s="269"/>
      <c r="H377" s="270" t="s">
        <v>1</v>
      </c>
      <c r="I377" s="272"/>
      <c r="J377" s="269"/>
      <c r="K377" s="269"/>
      <c r="L377" s="273"/>
      <c r="M377" s="274"/>
      <c r="N377" s="275"/>
      <c r="O377" s="275"/>
      <c r="P377" s="275"/>
      <c r="Q377" s="275"/>
      <c r="R377" s="275"/>
      <c r="S377" s="275"/>
      <c r="T377" s="27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7" t="s">
        <v>159</v>
      </c>
      <c r="AU377" s="277" t="s">
        <v>82</v>
      </c>
      <c r="AV377" s="15" t="s">
        <v>80</v>
      </c>
      <c r="AW377" s="15" t="s">
        <v>30</v>
      </c>
      <c r="AX377" s="15" t="s">
        <v>73</v>
      </c>
      <c r="AY377" s="277" t="s">
        <v>145</v>
      </c>
    </row>
    <row r="378" s="13" customFormat="1">
      <c r="A378" s="13"/>
      <c r="B378" s="246"/>
      <c r="C378" s="247"/>
      <c r="D378" s="239" t="s">
        <v>159</v>
      </c>
      <c r="E378" s="248" t="s">
        <v>1</v>
      </c>
      <c r="F378" s="249" t="s">
        <v>1143</v>
      </c>
      <c r="G378" s="247"/>
      <c r="H378" s="250">
        <v>18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6" t="s">
        <v>159</v>
      </c>
      <c r="AU378" s="256" t="s">
        <v>82</v>
      </c>
      <c r="AV378" s="13" t="s">
        <v>82</v>
      </c>
      <c r="AW378" s="13" t="s">
        <v>30</v>
      </c>
      <c r="AX378" s="13" t="s">
        <v>73</v>
      </c>
      <c r="AY378" s="256" t="s">
        <v>145</v>
      </c>
    </row>
    <row r="379" s="15" customFormat="1">
      <c r="A379" s="15"/>
      <c r="B379" s="268"/>
      <c r="C379" s="269"/>
      <c r="D379" s="239" t="s">
        <v>159</v>
      </c>
      <c r="E379" s="270" t="s">
        <v>1</v>
      </c>
      <c r="F379" s="271" t="s">
        <v>1144</v>
      </c>
      <c r="G379" s="269"/>
      <c r="H379" s="270" t="s">
        <v>1</v>
      </c>
      <c r="I379" s="272"/>
      <c r="J379" s="269"/>
      <c r="K379" s="269"/>
      <c r="L379" s="273"/>
      <c r="M379" s="274"/>
      <c r="N379" s="275"/>
      <c r="O379" s="275"/>
      <c r="P379" s="275"/>
      <c r="Q379" s="275"/>
      <c r="R379" s="275"/>
      <c r="S379" s="275"/>
      <c r="T379" s="27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7" t="s">
        <v>159</v>
      </c>
      <c r="AU379" s="277" t="s">
        <v>82</v>
      </c>
      <c r="AV379" s="15" t="s">
        <v>80</v>
      </c>
      <c r="AW379" s="15" t="s">
        <v>30</v>
      </c>
      <c r="AX379" s="15" t="s">
        <v>73</v>
      </c>
      <c r="AY379" s="277" t="s">
        <v>145</v>
      </c>
    </row>
    <row r="380" s="13" customFormat="1">
      <c r="A380" s="13"/>
      <c r="B380" s="246"/>
      <c r="C380" s="247"/>
      <c r="D380" s="239" t="s">
        <v>159</v>
      </c>
      <c r="E380" s="248" t="s">
        <v>1</v>
      </c>
      <c r="F380" s="249" t="s">
        <v>1145</v>
      </c>
      <c r="G380" s="247"/>
      <c r="H380" s="250">
        <v>38.5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6" t="s">
        <v>159</v>
      </c>
      <c r="AU380" s="256" t="s">
        <v>82</v>
      </c>
      <c r="AV380" s="13" t="s">
        <v>82</v>
      </c>
      <c r="AW380" s="13" t="s">
        <v>30</v>
      </c>
      <c r="AX380" s="13" t="s">
        <v>73</v>
      </c>
      <c r="AY380" s="256" t="s">
        <v>145</v>
      </c>
    </row>
    <row r="381" s="14" customFormat="1">
      <c r="A381" s="14"/>
      <c r="B381" s="257"/>
      <c r="C381" s="258"/>
      <c r="D381" s="239" t="s">
        <v>159</v>
      </c>
      <c r="E381" s="259" t="s">
        <v>1</v>
      </c>
      <c r="F381" s="260" t="s">
        <v>162</v>
      </c>
      <c r="G381" s="258"/>
      <c r="H381" s="261">
        <v>144.5</v>
      </c>
      <c r="I381" s="262"/>
      <c r="J381" s="258"/>
      <c r="K381" s="258"/>
      <c r="L381" s="263"/>
      <c r="M381" s="264"/>
      <c r="N381" s="265"/>
      <c r="O381" s="265"/>
      <c r="P381" s="265"/>
      <c r="Q381" s="265"/>
      <c r="R381" s="265"/>
      <c r="S381" s="265"/>
      <c r="T381" s="26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7" t="s">
        <v>159</v>
      </c>
      <c r="AU381" s="267" t="s">
        <v>82</v>
      </c>
      <c r="AV381" s="14" t="s">
        <v>153</v>
      </c>
      <c r="AW381" s="14" t="s">
        <v>30</v>
      </c>
      <c r="AX381" s="14" t="s">
        <v>80</v>
      </c>
      <c r="AY381" s="267" t="s">
        <v>145</v>
      </c>
    </row>
    <row r="382" s="2" customFormat="1" ht="24.15" customHeight="1">
      <c r="A382" s="38"/>
      <c r="B382" s="39"/>
      <c r="C382" s="226" t="s">
        <v>861</v>
      </c>
      <c r="D382" s="226" t="s">
        <v>148</v>
      </c>
      <c r="E382" s="227" t="s">
        <v>474</v>
      </c>
      <c r="F382" s="228" t="s">
        <v>475</v>
      </c>
      <c r="G382" s="229" t="s">
        <v>151</v>
      </c>
      <c r="H382" s="230">
        <v>128.65000000000001</v>
      </c>
      <c r="I382" s="231"/>
      <c r="J382" s="232">
        <f>ROUND(I382*H382,2)</f>
        <v>0</v>
      </c>
      <c r="K382" s="228" t="s">
        <v>152</v>
      </c>
      <c r="L382" s="44"/>
      <c r="M382" s="233" t="s">
        <v>1</v>
      </c>
      <c r="N382" s="234" t="s">
        <v>38</v>
      </c>
      <c r="O382" s="91"/>
      <c r="P382" s="235">
        <f>O382*H382</f>
        <v>0</v>
      </c>
      <c r="Q382" s="235">
        <v>0</v>
      </c>
      <c r="R382" s="235">
        <f>Q382*H382</f>
        <v>0</v>
      </c>
      <c r="S382" s="235">
        <v>0.040000000000000001</v>
      </c>
      <c r="T382" s="236">
        <f>S382*H382</f>
        <v>5.1459999999999999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7" t="s">
        <v>411</v>
      </c>
      <c r="AT382" s="237" t="s">
        <v>148</v>
      </c>
      <c r="AU382" s="237" t="s">
        <v>82</v>
      </c>
      <c r="AY382" s="17" t="s">
        <v>145</v>
      </c>
      <c r="BE382" s="238">
        <f>IF(N382="základní",J382,0)</f>
        <v>0</v>
      </c>
      <c r="BF382" s="238">
        <f>IF(N382="snížená",J382,0)</f>
        <v>0</v>
      </c>
      <c r="BG382" s="238">
        <f>IF(N382="zákl. přenesená",J382,0)</f>
        <v>0</v>
      </c>
      <c r="BH382" s="238">
        <f>IF(N382="sníž. přenesená",J382,0)</f>
        <v>0</v>
      </c>
      <c r="BI382" s="238">
        <f>IF(N382="nulová",J382,0)</f>
        <v>0</v>
      </c>
      <c r="BJ382" s="17" t="s">
        <v>80</v>
      </c>
      <c r="BK382" s="238">
        <f>ROUND(I382*H382,2)</f>
        <v>0</v>
      </c>
      <c r="BL382" s="17" t="s">
        <v>411</v>
      </c>
      <c r="BM382" s="237" t="s">
        <v>1146</v>
      </c>
    </row>
    <row r="383" s="2" customFormat="1">
      <c r="A383" s="38"/>
      <c r="B383" s="39"/>
      <c r="C383" s="40"/>
      <c r="D383" s="239" t="s">
        <v>155</v>
      </c>
      <c r="E383" s="40"/>
      <c r="F383" s="240" t="s">
        <v>477</v>
      </c>
      <c r="G383" s="40"/>
      <c r="H383" s="40"/>
      <c r="I383" s="241"/>
      <c r="J383" s="40"/>
      <c r="K383" s="40"/>
      <c r="L383" s="44"/>
      <c r="M383" s="242"/>
      <c r="N383" s="243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155</v>
      </c>
      <c r="AU383" s="17" t="s">
        <v>82</v>
      </c>
    </row>
    <row r="384" s="2" customFormat="1">
      <c r="A384" s="38"/>
      <c r="B384" s="39"/>
      <c r="C384" s="40"/>
      <c r="D384" s="244" t="s">
        <v>157</v>
      </c>
      <c r="E384" s="40"/>
      <c r="F384" s="245" t="s">
        <v>478</v>
      </c>
      <c r="G384" s="40"/>
      <c r="H384" s="40"/>
      <c r="I384" s="241"/>
      <c r="J384" s="40"/>
      <c r="K384" s="40"/>
      <c r="L384" s="44"/>
      <c r="M384" s="242"/>
      <c r="N384" s="243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157</v>
      </c>
      <c r="AU384" s="17" t="s">
        <v>82</v>
      </c>
    </row>
    <row r="385" s="15" customFormat="1">
      <c r="A385" s="15"/>
      <c r="B385" s="268"/>
      <c r="C385" s="269"/>
      <c r="D385" s="239" t="s">
        <v>159</v>
      </c>
      <c r="E385" s="270" t="s">
        <v>1</v>
      </c>
      <c r="F385" s="271" t="s">
        <v>1058</v>
      </c>
      <c r="G385" s="269"/>
      <c r="H385" s="270" t="s">
        <v>1</v>
      </c>
      <c r="I385" s="272"/>
      <c r="J385" s="269"/>
      <c r="K385" s="269"/>
      <c r="L385" s="273"/>
      <c r="M385" s="274"/>
      <c r="N385" s="275"/>
      <c r="O385" s="275"/>
      <c r="P385" s="275"/>
      <c r="Q385" s="275"/>
      <c r="R385" s="275"/>
      <c r="S385" s="275"/>
      <c r="T385" s="276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7" t="s">
        <v>159</v>
      </c>
      <c r="AU385" s="277" t="s">
        <v>82</v>
      </c>
      <c r="AV385" s="15" t="s">
        <v>80</v>
      </c>
      <c r="AW385" s="15" t="s">
        <v>30</v>
      </c>
      <c r="AX385" s="15" t="s">
        <v>73</v>
      </c>
      <c r="AY385" s="277" t="s">
        <v>145</v>
      </c>
    </row>
    <row r="386" s="13" customFormat="1">
      <c r="A386" s="13"/>
      <c r="B386" s="246"/>
      <c r="C386" s="247"/>
      <c r="D386" s="239" t="s">
        <v>159</v>
      </c>
      <c r="E386" s="248" t="s">
        <v>1</v>
      </c>
      <c r="F386" s="249" t="s">
        <v>1139</v>
      </c>
      <c r="G386" s="247"/>
      <c r="H386" s="250">
        <v>76.5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6" t="s">
        <v>159</v>
      </c>
      <c r="AU386" s="256" t="s">
        <v>82</v>
      </c>
      <c r="AV386" s="13" t="s">
        <v>82</v>
      </c>
      <c r="AW386" s="13" t="s">
        <v>30</v>
      </c>
      <c r="AX386" s="13" t="s">
        <v>73</v>
      </c>
      <c r="AY386" s="256" t="s">
        <v>145</v>
      </c>
    </row>
    <row r="387" s="15" customFormat="1">
      <c r="A387" s="15"/>
      <c r="B387" s="268"/>
      <c r="C387" s="269"/>
      <c r="D387" s="239" t="s">
        <v>159</v>
      </c>
      <c r="E387" s="270" t="s">
        <v>1</v>
      </c>
      <c r="F387" s="271" t="s">
        <v>1123</v>
      </c>
      <c r="G387" s="269"/>
      <c r="H387" s="270" t="s">
        <v>1</v>
      </c>
      <c r="I387" s="272"/>
      <c r="J387" s="269"/>
      <c r="K387" s="269"/>
      <c r="L387" s="273"/>
      <c r="M387" s="274"/>
      <c r="N387" s="275"/>
      <c r="O387" s="275"/>
      <c r="P387" s="275"/>
      <c r="Q387" s="275"/>
      <c r="R387" s="275"/>
      <c r="S387" s="275"/>
      <c r="T387" s="276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7" t="s">
        <v>159</v>
      </c>
      <c r="AU387" s="277" t="s">
        <v>82</v>
      </c>
      <c r="AV387" s="15" t="s">
        <v>80</v>
      </c>
      <c r="AW387" s="15" t="s">
        <v>30</v>
      </c>
      <c r="AX387" s="15" t="s">
        <v>73</v>
      </c>
      <c r="AY387" s="277" t="s">
        <v>145</v>
      </c>
    </row>
    <row r="388" s="13" customFormat="1">
      <c r="A388" s="13"/>
      <c r="B388" s="246"/>
      <c r="C388" s="247"/>
      <c r="D388" s="239" t="s">
        <v>159</v>
      </c>
      <c r="E388" s="248" t="s">
        <v>1</v>
      </c>
      <c r="F388" s="249" t="s">
        <v>1147</v>
      </c>
      <c r="G388" s="247"/>
      <c r="H388" s="250">
        <v>16.800000000000001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6" t="s">
        <v>159</v>
      </c>
      <c r="AU388" s="256" t="s">
        <v>82</v>
      </c>
      <c r="AV388" s="13" t="s">
        <v>82</v>
      </c>
      <c r="AW388" s="13" t="s">
        <v>30</v>
      </c>
      <c r="AX388" s="13" t="s">
        <v>73</v>
      </c>
      <c r="AY388" s="256" t="s">
        <v>145</v>
      </c>
    </row>
    <row r="389" s="15" customFormat="1">
      <c r="A389" s="15"/>
      <c r="B389" s="268"/>
      <c r="C389" s="269"/>
      <c r="D389" s="239" t="s">
        <v>159</v>
      </c>
      <c r="E389" s="270" t="s">
        <v>1</v>
      </c>
      <c r="F389" s="271" t="s">
        <v>1148</v>
      </c>
      <c r="G389" s="269"/>
      <c r="H389" s="270" t="s">
        <v>1</v>
      </c>
      <c r="I389" s="272"/>
      <c r="J389" s="269"/>
      <c r="K389" s="269"/>
      <c r="L389" s="273"/>
      <c r="M389" s="274"/>
      <c r="N389" s="275"/>
      <c r="O389" s="275"/>
      <c r="P389" s="275"/>
      <c r="Q389" s="275"/>
      <c r="R389" s="275"/>
      <c r="S389" s="275"/>
      <c r="T389" s="27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7" t="s">
        <v>159</v>
      </c>
      <c r="AU389" s="277" t="s">
        <v>82</v>
      </c>
      <c r="AV389" s="15" t="s">
        <v>80</v>
      </c>
      <c r="AW389" s="15" t="s">
        <v>30</v>
      </c>
      <c r="AX389" s="15" t="s">
        <v>73</v>
      </c>
      <c r="AY389" s="277" t="s">
        <v>145</v>
      </c>
    </row>
    <row r="390" s="13" customFormat="1">
      <c r="A390" s="13"/>
      <c r="B390" s="246"/>
      <c r="C390" s="247"/>
      <c r="D390" s="239" t="s">
        <v>159</v>
      </c>
      <c r="E390" s="248" t="s">
        <v>1</v>
      </c>
      <c r="F390" s="249" t="s">
        <v>1149</v>
      </c>
      <c r="G390" s="247"/>
      <c r="H390" s="250">
        <v>35.350000000000001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6" t="s">
        <v>159</v>
      </c>
      <c r="AU390" s="256" t="s">
        <v>82</v>
      </c>
      <c r="AV390" s="13" t="s">
        <v>82</v>
      </c>
      <c r="AW390" s="13" t="s">
        <v>30</v>
      </c>
      <c r="AX390" s="13" t="s">
        <v>73</v>
      </c>
      <c r="AY390" s="256" t="s">
        <v>145</v>
      </c>
    </row>
    <row r="391" s="14" customFormat="1">
      <c r="A391" s="14"/>
      <c r="B391" s="257"/>
      <c r="C391" s="258"/>
      <c r="D391" s="239" t="s">
        <v>159</v>
      </c>
      <c r="E391" s="259" t="s">
        <v>1</v>
      </c>
      <c r="F391" s="260" t="s">
        <v>162</v>
      </c>
      <c r="G391" s="258"/>
      <c r="H391" s="261">
        <v>128.65000000000001</v>
      </c>
      <c r="I391" s="262"/>
      <c r="J391" s="258"/>
      <c r="K391" s="258"/>
      <c r="L391" s="263"/>
      <c r="M391" s="264"/>
      <c r="N391" s="265"/>
      <c r="O391" s="265"/>
      <c r="P391" s="265"/>
      <c r="Q391" s="265"/>
      <c r="R391" s="265"/>
      <c r="S391" s="265"/>
      <c r="T391" s="26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7" t="s">
        <v>159</v>
      </c>
      <c r="AU391" s="267" t="s">
        <v>82</v>
      </c>
      <c r="AV391" s="14" t="s">
        <v>153</v>
      </c>
      <c r="AW391" s="14" t="s">
        <v>30</v>
      </c>
      <c r="AX391" s="14" t="s">
        <v>80</v>
      </c>
      <c r="AY391" s="267" t="s">
        <v>145</v>
      </c>
    </row>
    <row r="392" s="12" customFormat="1" ht="22.8" customHeight="1">
      <c r="A392" s="12"/>
      <c r="B392" s="210"/>
      <c r="C392" s="211"/>
      <c r="D392" s="212" t="s">
        <v>72</v>
      </c>
      <c r="E392" s="224" t="s">
        <v>479</v>
      </c>
      <c r="F392" s="224" t="s">
        <v>480</v>
      </c>
      <c r="G392" s="211"/>
      <c r="H392" s="211"/>
      <c r="I392" s="214"/>
      <c r="J392" s="225">
        <f>BK392</f>
        <v>0</v>
      </c>
      <c r="K392" s="211"/>
      <c r="L392" s="216"/>
      <c r="M392" s="217"/>
      <c r="N392" s="218"/>
      <c r="O392" s="218"/>
      <c r="P392" s="219">
        <f>SUM(P393:P428)</f>
        <v>0</v>
      </c>
      <c r="Q392" s="218"/>
      <c r="R392" s="219">
        <f>SUM(R393:R428)</f>
        <v>0</v>
      </c>
      <c r="S392" s="218"/>
      <c r="T392" s="220">
        <f>SUM(T393:T428)</f>
        <v>0.27234520000000001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21" t="s">
        <v>82</v>
      </c>
      <c r="AT392" s="222" t="s">
        <v>72</v>
      </c>
      <c r="AU392" s="222" t="s">
        <v>80</v>
      </c>
      <c r="AY392" s="221" t="s">
        <v>145</v>
      </c>
      <c r="BK392" s="223">
        <f>SUM(BK393:BK428)</f>
        <v>0</v>
      </c>
    </row>
    <row r="393" s="2" customFormat="1" ht="16.5" customHeight="1">
      <c r="A393" s="38"/>
      <c r="B393" s="39"/>
      <c r="C393" s="226" t="s">
        <v>80</v>
      </c>
      <c r="D393" s="226" t="s">
        <v>148</v>
      </c>
      <c r="E393" s="227" t="s">
        <v>826</v>
      </c>
      <c r="F393" s="228" t="s">
        <v>827</v>
      </c>
      <c r="G393" s="229" t="s">
        <v>151</v>
      </c>
      <c r="H393" s="230">
        <v>18.48</v>
      </c>
      <c r="I393" s="231"/>
      <c r="J393" s="232">
        <f>ROUND(I393*H393,2)</f>
        <v>0</v>
      </c>
      <c r="K393" s="228" t="s">
        <v>152</v>
      </c>
      <c r="L393" s="44"/>
      <c r="M393" s="233" t="s">
        <v>1</v>
      </c>
      <c r="N393" s="234" t="s">
        <v>38</v>
      </c>
      <c r="O393" s="91"/>
      <c r="P393" s="235">
        <f>O393*H393</f>
        <v>0</v>
      </c>
      <c r="Q393" s="235">
        <v>0</v>
      </c>
      <c r="R393" s="235">
        <f>Q393*H393</f>
        <v>0</v>
      </c>
      <c r="S393" s="235">
        <v>0.00594</v>
      </c>
      <c r="T393" s="236">
        <f>S393*H393</f>
        <v>0.1097712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411</v>
      </c>
      <c r="AT393" s="237" t="s">
        <v>148</v>
      </c>
      <c r="AU393" s="237" t="s">
        <v>82</v>
      </c>
      <c r="AY393" s="17" t="s">
        <v>145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80</v>
      </c>
      <c r="BK393" s="238">
        <f>ROUND(I393*H393,2)</f>
        <v>0</v>
      </c>
      <c r="BL393" s="17" t="s">
        <v>411</v>
      </c>
      <c r="BM393" s="237" t="s">
        <v>1150</v>
      </c>
    </row>
    <row r="394" s="2" customFormat="1">
      <c r="A394" s="38"/>
      <c r="B394" s="39"/>
      <c r="C394" s="40"/>
      <c r="D394" s="239" t="s">
        <v>155</v>
      </c>
      <c r="E394" s="40"/>
      <c r="F394" s="240" t="s">
        <v>829</v>
      </c>
      <c r="G394" s="40"/>
      <c r="H394" s="40"/>
      <c r="I394" s="241"/>
      <c r="J394" s="40"/>
      <c r="K394" s="40"/>
      <c r="L394" s="44"/>
      <c r="M394" s="242"/>
      <c r="N394" s="243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155</v>
      </c>
      <c r="AU394" s="17" t="s">
        <v>82</v>
      </c>
    </row>
    <row r="395" s="2" customFormat="1">
      <c r="A395" s="38"/>
      <c r="B395" s="39"/>
      <c r="C395" s="40"/>
      <c r="D395" s="244" t="s">
        <v>157</v>
      </c>
      <c r="E395" s="40"/>
      <c r="F395" s="245" t="s">
        <v>830</v>
      </c>
      <c r="G395" s="40"/>
      <c r="H395" s="40"/>
      <c r="I395" s="241"/>
      <c r="J395" s="40"/>
      <c r="K395" s="40"/>
      <c r="L395" s="44"/>
      <c r="M395" s="242"/>
      <c r="N395" s="243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157</v>
      </c>
      <c r="AU395" s="17" t="s">
        <v>82</v>
      </c>
    </row>
    <row r="396" s="15" customFormat="1">
      <c r="A396" s="15"/>
      <c r="B396" s="268"/>
      <c r="C396" s="269"/>
      <c r="D396" s="239" t="s">
        <v>159</v>
      </c>
      <c r="E396" s="270" t="s">
        <v>1</v>
      </c>
      <c r="F396" s="271" t="s">
        <v>1151</v>
      </c>
      <c r="G396" s="269"/>
      <c r="H396" s="270" t="s">
        <v>1</v>
      </c>
      <c r="I396" s="272"/>
      <c r="J396" s="269"/>
      <c r="K396" s="269"/>
      <c r="L396" s="273"/>
      <c r="M396" s="274"/>
      <c r="N396" s="275"/>
      <c r="O396" s="275"/>
      <c r="P396" s="275"/>
      <c r="Q396" s="275"/>
      <c r="R396" s="275"/>
      <c r="S396" s="275"/>
      <c r="T396" s="276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7" t="s">
        <v>159</v>
      </c>
      <c r="AU396" s="277" t="s">
        <v>82</v>
      </c>
      <c r="AV396" s="15" t="s">
        <v>80</v>
      </c>
      <c r="AW396" s="15" t="s">
        <v>30</v>
      </c>
      <c r="AX396" s="15" t="s">
        <v>73</v>
      </c>
      <c r="AY396" s="277" t="s">
        <v>145</v>
      </c>
    </row>
    <row r="397" s="13" customFormat="1">
      <c r="A397" s="13"/>
      <c r="B397" s="246"/>
      <c r="C397" s="247"/>
      <c r="D397" s="239" t="s">
        <v>159</v>
      </c>
      <c r="E397" s="248" t="s">
        <v>1</v>
      </c>
      <c r="F397" s="249" t="s">
        <v>1129</v>
      </c>
      <c r="G397" s="247"/>
      <c r="H397" s="250">
        <v>18.48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6" t="s">
        <v>159</v>
      </c>
      <c r="AU397" s="256" t="s">
        <v>82</v>
      </c>
      <c r="AV397" s="13" t="s">
        <v>82</v>
      </c>
      <c r="AW397" s="13" t="s">
        <v>30</v>
      </c>
      <c r="AX397" s="13" t="s">
        <v>80</v>
      </c>
      <c r="AY397" s="256" t="s">
        <v>145</v>
      </c>
    </row>
    <row r="398" s="2" customFormat="1" ht="16.5" customHeight="1">
      <c r="A398" s="38"/>
      <c r="B398" s="39"/>
      <c r="C398" s="226" t="s">
        <v>207</v>
      </c>
      <c r="D398" s="226" t="s">
        <v>148</v>
      </c>
      <c r="E398" s="227" t="s">
        <v>482</v>
      </c>
      <c r="F398" s="228" t="s">
        <v>483</v>
      </c>
      <c r="G398" s="229" t="s">
        <v>314</v>
      </c>
      <c r="H398" s="230">
        <v>23.600000000000001</v>
      </c>
      <c r="I398" s="231"/>
      <c r="J398" s="232">
        <f>ROUND(I398*H398,2)</f>
        <v>0</v>
      </c>
      <c r="K398" s="228" t="s">
        <v>152</v>
      </c>
      <c r="L398" s="44"/>
      <c r="M398" s="233" t="s">
        <v>1</v>
      </c>
      <c r="N398" s="234" t="s">
        <v>38</v>
      </c>
      <c r="O398" s="91"/>
      <c r="P398" s="235">
        <f>O398*H398</f>
        <v>0</v>
      </c>
      <c r="Q398" s="235">
        <v>0</v>
      </c>
      <c r="R398" s="235">
        <f>Q398*H398</f>
        <v>0</v>
      </c>
      <c r="S398" s="235">
        <v>0.0016999999999999999</v>
      </c>
      <c r="T398" s="236">
        <f>S398*H398</f>
        <v>0.040120000000000003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7" t="s">
        <v>411</v>
      </c>
      <c r="AT398" s="237" t="s">
        <v>148</v>
      </c>
      <c r="AU398" s="237" t="s">
        <v>82</v>
      </c>
      <c r="AY398" s="17" t="s">
        <v>145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7" t="s">
        <v>80</v>
      </c>
      <c r="BK398" s="238">
        <f>ROUND(I398*H398,2)</f>
        <v>0</v>
      </c>
      <c r="BL398" s="17" t="s">
        <v>411</v>
      </c>
      <c r="BM398" s="237" t="s">
        <v>1152</v>
      </c>
    </row>
    <row r="399" s="2" customFormat="1">
      <c r="A399" s="38"/>
      <c r="B399" s="39"/>
      <c r="C399" s="40"/>
      <c r="D399" s="239" t="s">
        <v>155</v>
      </c>
      <c r="E399" s="40"/>
      <c r="F399" s="240" t="s">
        <v>485</v>
      </c>
      <c r="G399" s="40"/>
      <c r="H399" s="40"/>
      <c r="I399" s="241"/>
      <c r="J399" s="40"/>
      <c r="K399" s="40"/>
      <c r="L399" s="44"/>
      <c r="M399" s="242"/>
      <c r="N399" s="243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155</v>
      </c>
      <c r="AU399" s="17" t="s">
        <v>82</v>
      </c>
    </row>
    <row r="400" s="2" customFormat="1">
      <c r="A400" s="38"/>
      <c r="B400" s="39"/>
      <c r="C400" s="40"/>
      <c r="D400" s="244" t="s">
        <v>157</v>
      </c>
      <c r="E400" s="40"/>
      <c r="F400" s="245" t="s">
        <v>486</v>
      </c>
      <c r="G400" s="40"/>
      <c r="H400" s="40"/>
      <c r="I400" s="241"/>
      <c r="J400" s="40"/>
      <c r="K400" s="40"/>
      <c r="L400" s="44"/>
      <c r="M400" s="242"/>
      <c r="N400" s="243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157</v>
      </c>
      <c r="AU400" s="17" t="s">
        <v>82</v>
      </c>
    </row>
    <row r="401" s="15" customFormat="1">
      <c r="A401" s="15"/>
      <c r="B401" s="268"/>
      <c r="C401" s="269"/>
      <c r="D401" s="239" t="s">
        <v>159</v>
      </c>
      <c r="E401" s="270" t="s">
        <v>1</v>
      </c>
      <c r="F401" s="271" t="s">
        <v>1058</v>
      </c>
      <c r="G401" s="269"/>
      <c r="H401" s="270" t="s">
        <v>1</v>
      </c>
      <c r="I401" s="272"/>
      <c r="J401" s="269"/>
      <c r="K401" s="269"/>
      <c r="L401" s="273"/>
      <c r="M401" s="274"/>
      <c r="N401" s="275"/>
      <c r="O401" s="275"/>
      <c r="P401" s="275"/>
      <c r="Q401" s="275"/>
      <c r="R401" s="275"/>
      <c r="S401" s="275"/>
      <c r="T401" s="276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7" t="s">
        <v>159</v>
      </c>
      <c r="AU401" s="277" t="s">
        <v>82</v>
      </c>
      <c r="AV401" s="15" t="s">
        <v>80</v>
      </c>
      <c r="AW401" s="15" t="s">
        <v>30</v>
      </c>
      <c r="AX401" s="15" t="s">
        <v>73</v>
      </c>
      <c r="AY401" s="277" t="s">
        <v>145</v>
      </c>
    </row>
    <row r="402" s="13" customFormat="1">
      <c r="A402" s="13"/>
      <c r="B402" s="246"/>
      <c r="C402" s="247"/>
      <c r="D402" s="239" t="s">
        <v>159</v>
      </c>
      <c r="E402" s="248" t="s">
        <v>1</v>
      </c>
      <c r="F402" s="249" t="s">
        <v>1153</v>
      </c>
      <c r="G402" s="247"/>
      <c r="H402" s="250">
        <v>23.600000000000001</v>
      </c>
      <c r="I402" s="251"/>
      <c r="J402" s="247"/>
      <c r="K402" s="247"/>
      <c r="L402" s="252"/>
      <c r="M402" s="253"/>
      <c r="N402" s="254"/>
      <c r="O402" s="254"/>
      <c r="P402" s="254"/>
      <c r="Q402" s="254"/>
      <c r="R402" s="254"/>
      <c r="S402" s="254"/>
      <c r="T402" s="25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6" t="s">
        <v>159</v>
      </c>
      <c r="AU402" s="256" t="s">
        <v>82</v>
      </c>
      <c r="AV402" s="13" t="s">
        <v>82</v>
      </c>
      <c r="AW402" s="13" t="s">
        <v>30</v>
      </c>
      <c r="AX402" s="13" t="s">
        <v>80</v>
      </c>
      <c r="AY402" s="256" t="s">
        <v>145</v>
      </c>
    </row>
    <row r="403" s="2" customFormat="1" ht="16.5" customHeight="1">
      <c r="A403" s="38"/>
      <c r="B403" s="39"/>
      <c r="C403" s="226" t="s">
        <v>481</v>
      </c>
      <c r="D403" s="226" t="s">
        <v>148</v>
      </c>
      <c r="E403" s="227" t="s">
        <v>842</v>
      </c>
      <c r="F403" s="228" t="s">
        <v>843</v>
      </c>
      <c r="G403" s="229" t="s">
        <v>314</v>
      </c>
      <c r="H403" s="230">
        <v>7.2000000000000002</v>
      </c>
      <c r="I403" s="231"/>
      <c r="J403" s="232">
        <f>ROUND(I403*H403,2)</f>
        <v>0</v>
      </c>
      <c r="K403" s="228" t="s">
        <v>152</v>
      </c>
      <c r="L403" s="44"/>
      <c r="M403" s="233" t="s">
        <v>1</v>
      </c>
      <c r="N403" s="234" t="s">
        <v>38</v>
      </c>
      <c r="O403" s="91"/>
      <c r="P403" s="235">
        <f>O403*H403</f>
        <v>0</v>
      </c>
      <c r="Q403" s="235">
        <v>0</v>
      </c>
      <c r="R403" s="235">
        <f>Q403*H403</f>
        <v>0</v>
      </c>
      <c r="S403" s="235">
        <v>0.00167</v>
      </c>
      <c r="T403" s="236">
        <f>S403*H403</f>
        <v>0.012024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7" t="s">
        <v>411</v>
      </c>
      <c r="AT403" s="237" t="s">
        <v>148</v>
      </c>
      <c r="AU403" s="237" t="s">
        <v>82</v>
      </c>
      <c r="AY403" s="17" t="s">
        <v>145</v>
      </c>
      <c r="BE403" s="238">
        <f>IF(N403="základní",J403,0)</f>
        <v>0</v>
      </c>
      <c r="BF403" s="238">
        <f>IF(N403="snížená",J403,0)</f>
        <v>0</v>
      </c>
      <c r="BG403" s="238">
        <f>IF(N403="zákl. přenesená",J403,0)</f>
        <v>0</v>
      </c>
      <c r="BH403" s="238">
        <f>IF(N403="sníž. přenesená",J403,0)</f>
        <v>0</v>
      </c>
      <c r="BI403" s="238">
        <f>IF(N403="nulová",J403,0)</f>
        <v>0</v>
      </c>
      <c r="BJ403" s="17" t="s">
        <v>80</v>
      </c>
      <c r="BK403" s="238">
        <f>ROUND(I403*H403,2)</f>
        <v>0</v>
      </c>
      <c r="BL403" s="17" t="s">
        <v>411</v>
      </c>
      <c r="BM403" s="237" t="s">
        <v>1154</v>
      </c>
    </row>
    <row r="404" s="2" customFormat="1">
      <c r="A404" s="38"/>
      <c r="B404" s="39"/>
      <c r="C404" s="40"/>
      <c r="D404" s="239" t="s">
        <v>155</v>
      </c>
      <c r="E404" s="40"/>
      <c r="F404" s="240" t="s">
        <v>845</v>
      </c>
      <c r="G404" s="40"/>
      <c r="H404" s="40"/>
      <c r="I404" s="241"/>
      <c r="J404" s="40"/>
      <c r="K404" s="40"/>
      <c r="L404" s="44"/>
      <c r="M404" s="242"/>
      <c r="N404" s="243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155</v>
      </c>
      <c r="AU404" s="17" t="s">
        <v>82</v>
      </c>
    </row>
    <row r="405" s="2" customFormat="1">
      <c r="A405" s="38"/>
      <c r="B405" s="39"/>
      <c r="C405" s="40"/>
      <c r="D405" s="244" t="s">
        <v>157</v>
      </c>
      <c r="E405" s="40"/>
      <c r="F405" s="245" t="s">
        <v>846</v>
      </c>
      <c r="G405" s="40"/>
      <c r="H405" s="40"/>
      <c r="I405" s="241"/>
      <c r="J405" s="40"/>
      <c r="K405" s="40"/>
      <c r="L405" s="44"/>
      <c r="M405" s="242"/>
      <c r="N405" s="243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157</v>
      </c>
      <c r="AU405" s="17" t="s">
        <v>82</v>
      </c>
    </row>
    <row r="406" s="15" customFormat="1">
      <c r="A406" s="15"/>
      <c r="B406" s="268"/>
      <c r="C406" s="269"/>
      <c r="D406" s="239" t="s">
        <v>159</v>
      </c>
      <c r="E406" s="270" t="s">
        <v>1</v>
      </c>
      <c r="F406" s="271" t="s">
        <v>1058</v>
      </c>
      <c r="G406" s="269"/>
      <c r="H406" s="270" t="s">
        <v>1</v>
      </c>
      <c r="I406" s="272"/>
      <c r="J406" s="269"/>
      <c r="K406" s="269"/>
      <c r="L406" s="273"/>
      <c r="M406" s="274"/>
      <c r="N406" s="275"/>
      <c r="O406" s="275"/>
      <c r="P406" s="275"/>
      <c r="Q406" s="275"/>
      <c r="R406" s="275"/>
      <c r="S406" s="275"/>
      <c r="T406" s="276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7" t="s">
        <v>159</v>
      </c>
      <c r="AU406" s="277" t="s">
        <v>82</v>
      </c>
      <c r="AV406" s="15" t="s">
        <v>80</v>
      </c>
      <c r="AW406" s="15" t="s">
        <v>30</v>
      </c>
      <c r="AX406" s="15" t="s">
        <v>73</v>
      </c>
      <c r="AY406" s="277" t="s">
        <v>145</v>
      </c>
    </row>
    <row r="407" s="13" customFormat="1">
      <c r="A407" s="13"/>
      <c r="B407" s="246"/>
      <c r="C407" s="247"/>
      <c r="D407" s="239" t="s">
        <v>159</v>
      </c>
      <c r="E407" s="248" t="s">
        <v>1</v>
      </c>
      <c r="F407" s="249" t="s">
        <v>1155</v>
      </c>
      <c r="G407" s="247"/>
      <c r="H407" s="250">
        <v>6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6" t="s">
        <v>159</v>
      </c>
      <c r="AU407" s="256" t="s">
        <v>82</v>
      </c>
      <c r="AV407" s="13" t="s">
        <v>82</v>
      </c>
      <c r="AW407" s="13" t="s">
        <v>30</v>
      </c>
      <c r="AX407" s="13" t="s">
        <v>73</v>
      </c>
      <c r="AY407" s="256" t="s">
        <v>145</v>
      </c>
    </row>
    <row r="408" s="15" customFormat="1">
      <c r="A408" s="15"/>
      <c r="B408" s="268"/>
      <c r="C408" s="269"/>
      <c r="D408" s="239" t="s">
        <v>159</v>
      </c>
      <c r="E408" s="270" t="s">
        <v>1</v>
      </c>
      <c r="F408" s="271" t="s">
        <v>1061</v>
      </c>
      <c r="G408" s="269"/>
      <c r="H408" s="270" t="s">
        <v>1</v>
      </c>
      <c r="I408" s="272"/>
      <c r="J408" s="269"/>
      <c r="K408" s="269"/>
      <c r="L408" s="273"/>
      <c r="M408" s="274"/>
      <c r="N408" s="275"/>
      <c r="O408" s="275"/>
      <c r="P408" s="275"/>
      <c r="Q408" s="275"/>
      <c r="R408" s="275"/>
      <c r="S408" s="275"/>
      <c r="T408" s="276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7" t="s">
        <v>159</v>
      </c>
      <c r="AU408" s="277" t="s">
        <v>82</v>
      </c>
      <c r="AV408" s="15" t="s">
        <v>80</v>
      </c>
      <c r="AW408" s="15" t="s">
        <v>30</v>
      </c>
      <c r="AX408" s="15" t="s">
        <v>73</v>
      </c>
      <c r="AY408" s="277" t="s">
        <v>145</v>
      </c>
    </row>
    <row r="409" s="13" customFormat="1">
      <c r="A409" s="13"/>
      <c r="B409" s="246"/>
      <c r="C409" s="247"/>
      <c r="D409" s="239" t="s">
        <v>159</v>
      </c>
      <c r="E409" s="248" t="s">
        <v>1</v>
      </c>
      <c r="F409" s="249" t="s">
        <v>1156</v>
      </c>
      <c r="G409" s="247"/>
      <c r="H409" s="250">
        <v>1.2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6" t="s">
        <v>159</v>
      </c>
      <c r="AU409" s="256" t="s">
        <v>82</v>
      </c>
      <c r="AV409" s="13" t="s">
        <v>82</v>
      </c>
      <c r="AW409" s="13" t="s">
        <v>30</v>
      </c>
      <c r="AX409" s="13" t="s">
        <v>73</v>
      </c>
      <c r="AY409" s="256" t="s">
        <v>145</v>
      </c>
    </row>
    <row r="410" s="14" customFormat="1">
      <c r="A410" s="14"/>
      <c r="B410" s="257"/>
      <c r="C410" s="258"/>
      <c r="D410" s="239" t="s">
        <v>159</v>
      </c>
      <c r="E410" s="259" t="s">
        <v>1</v>
      </c>
      <c r="F410" s="260" t="s">
        <v>162</v>
      </c>
      <c r="G410" s="258"/>
      <c r="H410" s="261">
        <v>7.2000000000000002</v>
      </c>
      <c r="I410" s="262"/>
      <c r="J410" s="258"/>
      <c r="K410" s="258"/>
      <c r="L410" s="263"/>
      <c r="M410" s="264"/>
      <c r="N410" s="265"/>
      <c r="O410" s="265"/>
      <c r="P410" s="265"/>
      <c r="Q410" s="265"/>
      <c r="R410" s="265"/>
      <c r="S410" s="265"/>
      <c r="T410" s="26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7" t="s">
        <v>159</v>
      </c>
      <c r="AU410" s="267" t="s">
        <v>82</v>
      </c>
      <c r="AV410" s="14" t="s">
        <v>153</v>
      </c>
      <c r="AW410" s="14" t="s">
        <v>30</v>
      </c>
      <c r="AX410" s="14" t="s">
        <v>80</v>
      </c>
      <c r="AY410" s="267" t="s">
        <v>145</v>
      </c>
    </row>
    <row r="411" s="2" customFormat="1" ht="16.5" customHeight="1">
      <c r="A411" s="38"/>
      <c r="B411" s="39"/>
      <c r="C411" s="226" t="s">
        <v>153</v>
      </c>
      <c r="D411" s="226" t="s">
        <v>148</v>
      </c>
      <c r="E411" s="227" t="s">
        <v>967</v>
      </c>
      <c r="F411" s="228" t="s">
        <v>968</v>
      </c>
      <c r="G411" s="229" t="s">
        <v>314</v>
      </c>
      <c r="H411" s="230">
        <v>5.5999999999999996</v>
      </c>
      <c r="I411" s="231"/>
      <c r="J411" s="232">
        <f>ROUND(I411*H411,2)</f>
        <v>0</v>
      </c>
      <c r="K411" s="228" t="s">
        <v>152</v>
      </c>
      <c r="L411" s="44"/>
      <c r="M411" s="233" t="s">
        <v>1</v>
      </c>
      <c r="N411" s="234" t="s">
        <v>38</v>
      </c>
      <c r="O411" s="91"/>
      <c r="P411" s="235">
        <f>O411*H411</f>
        <v>0</v>
      </c>
      <c r="Q411" s="235">
        <v>0</v>
      </c>
      <c r="R411" s="235">
        <f>Q411*H411</f>
        <v>0</v>
      </c>
      <c r="S411" s="235">
        <v>0.00175</v>
      </c>
      <c r="T411" s="236">
        <f>S411*H411</f>
        <v>0.0097999999999999997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7" t="s">
        <v>411</v>
      </c>
      <c r="AT411" s="237" t="s">
        <v>148</v>
      </c>
      <c r="AU411" s="237" t="s">
        <v>82</v>
      </c>
      <c r="AY411" s="17" t="s">
        <v>145</v>
      </c>
      <c r="BE411" s="238">
        <f>IF(N411="základní",J411,0)</f>
        <v>0</v>
      </c>
      <c r="BF411" s="238">
        <f>IF(N411="snížená",J411,0)</f>
        <v>0</v>
      </c>
      <c r="BG411" s="238">
        <f>IF(N411="zákl. přenesená",J411,0)</f>
        <v>0</v>
      </c>
      <c r="BH411" s="238">
        <f>IF(N411="sníž. přenesená",J411,0)</f>
        <v>0</v>
      </c>
      <c r="BI411" s="238">
        <f>IF(N411="nulová",J411,0)</f>
        <v>0</v>
      </c>
      <c r="BJ411" s="17" t="s">
        <v>80</v>
      </c>
      <c r="BK411" s="238">
        <f>ROUND(I411*H411,2)</f>
        <v>0</v>
      </c>
      <c r="BL411" s="17" t="s">
        <v>411</v>
      </c>
      <c r="BM411" s="237" t="s">
        <v>1157</v>
      </c>
    </row>
    <row r="412" s="2" customFormat="1">
      <c r="A412" s="38"/>
      <c r="B412" s="39"/>
      <c r="C412" s="40"/>
      <c r="D412" s="239" t="s">
        <v>155</v>
      </c>
      <c r="E412" s="40"/>
      <c r="F412" s="240" t="s">
        <v>970</v>
      </c>
      <c r="G412" s="40"/>
      <c r="H412" s="40"/>
      <c r="I412" s="241"/>
      <c r="J412" s="40"/>
      <c r="K412" s="40"/>
      <c r="L412" s="44"/>
      <c r="M412" s="242"/>
      <c r="N412" s="243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155</v>
      </c>
      <c r="AU412" s="17" t="s">
        <v>82</v>
      </c>
    </row>
    <row r="413" s="2" customFormat="1">
      <c r="A413" s="38"/>
      <c r="B413" s="39"/>
      <c r="C413" s="40"/>
      <c r="D413" s="244" t="s">
        <v>157</v>
      </c>
      <c r="E413" s="40"/>
      <c r="F413" s="245" t="s">
        <v>971</v>
      </c>
      <c r="G413" s="40"/>
      <c r="H413" s="40"/>
      <c r="I413" s="241"/>
      <c r="J413" s="40"/>
      <c r="K413" s="40"/>
      <c r="L413" s="44"/>
      <c r="M413" s="242"/>
      <c r="N413" s="243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157</v>
      </c>
      <c r="AU413" s="17" t="s">
        <v>82</v>
      </c>
    </row>
    <row r="414" s="15" customFormat="1">
      <c r="A414" s="15"/>
      <c r="B414" s="268"/>
      <c r="C414" s="269"/>
      <c r="D414" s="239" t="s">
        <v>159</v>
      </c>
      <c r="E414" s="270" t="s">
        <v>1</v>
      </c>
      <c r="F414" s="271" t="s">
        <v>1158</v>
      </c>
      <c r="G414" s="269"/>
      <c r="H414" s="270" t="s">
        <v>1</v>
      </c>
      <c r="I414" s="272"/>
      <c r="J414" s="269"/>
      <c r="K414" s="269"/>
      <c r="L414" s="273"/>
      <c r="M414" s="274"/>
      <c r="N414" s="275"/>
      <c r="O414" s="275"/>
      <c r="P414" s="275"/>
      <c r="Q414" s="275"/>
      <c r="R414" s="275"/>
      <c r="S414" s="275"/>
      <c r="T414" s="276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7" t="s">
        <v>159</v>
      </c>
      <c r="AU414" s="277" t="s">
        <v>82</v>
      </c>
      <c r="AV414" s="15" t="s">
        <v>80</v>
      </c>
      <c r="AW414" s="15" t="s">
        <v>30</v>
      </c>
      <c r="AX414" s="15" t="s">
        <v>73</v>
      </c>
      <c r="AY414" s="277" t="s">
        <v>145</v>
      </c>
    </row>
    <row r="415" s="13" customFormat="1">
      <c r="A415" s="13"/>
      <c r="B415" s="246"/>
      <c r="C415" s="247"/>
      <c r="D415" s="239" t="s">
        <v>159</v>
      </c>
      <c r="E415" s="248" t="s">
        <v>1</v>
      </c>
      <c r="F415" s="249" t="s">
        <v>1159</v>
      </c>
      <c r="G415" s="247"/>
      <c r="H415" s="250">
        <v>5.5999999999999996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6" t="s">
        <v>159</v>
      </c>
      <c r="AU415" s="256" t="s">
        <v>82</v>
      </c>
      <c r="AV415" s="13" t="s">
        <v>82</v>
      </c>
      <c r="AW415" s="13" t="s">
        <v>30</v>
      </c>
      <c r="AX415" s="13" t="s">
        <v>80</v>
      </c>
      <c r="AY415" s="256" t="s">
        <v>145</v>
      </c>
    </row>
    <row r="416" s="2" customFormat="1" ht="16.5" customHeight="1">
      <c r="A416" s="38"/>
      <c r="B416" s="39"/>
      <c r="C416" s="226" t="s">
        <v>82</v>
      </c>
      <c r="D416" s="226" t="s">
        <v>148</v>
      </c>
      <c r="E416" s="227" t="s">
        <v>500</v>
      </c>
      <c r="F416" s="228" t="s">
        <v>501</v>
      </c>
      <c r="G416" s="229" t="s">
        <v>314</v>
      </c>
      <c r="H416" s="230">
        <v>33.399999999999999</v>
      </c>
      <c r="I416" s="231"/>
      <c r="J416" s="232">
        <f>ROUND(I416*H416,2)</f>
        <v>0</v>
      </c>
      <c r="K416" s="228" t="s">
        <v>152</v>
      </c>
      <c r="L416" s="44"/>
      <c r="M416" s="233" t="s">
        <v>1</v>
      </c>
      <c r="N416" s="234" t="s">
        <v>38</v>
      </c>
      <c r="O416" s="91"/>
      <c r="P416" s="235">
        <f>O416*H416</f>
        <v>0</v>
      </c>
      <c r="Q416" s="235">
        <v>0</v>
      </c>
      <c r="R416" s="235">
        <f>Q416*H416</f>
        <v>0</v>
      </c>
      <c r="S416" s="235">
        <v>0.0025999999999999999</v>
      </c>
      <c r="T416" s="236">
        <f>S416*H416</f>
        <v>0.086839999999999987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411</v>
      </c>
      <c r="AT416" s="237" t="s">
        <v>148</v>
      </c>
      <c r="AU416" s="237" t="s">
        <v>82</v>
      </c>
      <c r="AY416" s="17" t="s">
        <v>145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80</v>
      </c>
      <c r="BK416" s="238">
        <f>ROUND(I416*H416,2)</f>
        <v>0</v>
      </c>
      <c r="BL416" s="17" t="s">
        <v>411</v>
      </c>
      <c r="BM416" s="237" t="s">
        <v>1160</v>
      </c>
    </row>
    <row r="417" s="2" customFormat="1">
      <c r="A417" s="38"/>
      <c r="B417" s="39"/>
      <c r="C417" s="40"/>
      <c r="D417" s="239" t="s">
        <v>155</v>
      </c>
      <c r="E417" s="40"/>
      <c r="F417" s="240" t="s">
        <v>503</v>
      </c>
      <c r="G417" s="40"/>
      <c r="H417" s="40"/>
      <c r="I417" s="241"/>
      <c r="J417" s="40"/>
      <c r="K417" s="40"/>
      <c r="L417" s="44"/>
      <c r="M417" s="242"/>
      <c r="N417" s="243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155</v>
      </c>
      <c r="AU417" s="17" t="s">
        <v>82</v>
      </c>
    </row>
    <row r="418" s="2" customFormat="1">
      <c r="A418" s="38"/>
      <c r="B418" s="39"/>
      <c r="C418" s="40"/>
      <c r="D418" s="244" t="s">
        <v>157</v>
      </c>
      <c r="E418" s="40"/>
      <c r="F418" s="245" t="s">
        <v>504</v>
      </c>
      <c r="G418" s="40"/>
      <c r="H418" s="40"/>
      <c r="I418" s="241"/>
      <c r="J418" s="40"/>
      <c r="K418" s="40"/>
      <c r="L418" s="44"/>
      <c r="M418" s="242"/>
      <c r="N418" s="243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157</v>
      </c>
      <c r="AU418" s="17" t="s">
        <v>82</v>
      </c>
    </row>
    <row r="419" s="15" customFormat="1">
      <c r="A419" s="15"/>
      <c r="B419" s="268"/>
      <c r="C419" s="269"/>
      <c r="D419" s="239" t="s">
        <v>159</v>
      </c>
      <c r="E419" s="270" t="s">
        <v>1</v>
      </c>
      <c r="F419" s="271" t="s">
        <v>1161</v>
      </c>
      <c r="G419" s="269"/>
      <c r="H419" s="270" t="s">
        <v>1</v>
      </c>
      <c r="I419" s="272"/>
      <c r="J419" s="269"/>
      <c r="K419" s="269"/>
      <c r="L419" s="273"/>
      <c r="M419" s="274"/>
      <c r="N419" s="275"/>
      <c r="O419" s="275"/>
      <c r="P419" s="275"/>
      <c r="Q419" s="275"/>
      <c r="R419" s="275"/>
      <c r="S419" s="275"/>
      <c r="T419" s="27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7" t="s">
        <v>159</v>
      </c>
      <c r="AU419" s="277" t="s">
        <v>82</v>
      </c>
      <c r="AV419" s="15" t="s">
        <v>80</v>
      </c>
      <c r="AW419" s="15" t="s">
        <v>30</v>
      </c>
      <c r="AX419" s="15" t="s">
        <v>73</v>
      </c>
      <c r="AY419" s="277" t="s">
        <v>145</v>
      </c>
    </row>
    <row r="420" s="13" customFormat="1">
      <c r="A420" s="13"/>
      <c r="B420" s="246"/>
      <c r="C420" s="247"/>
      <c r="D420" s="239" t="s">
        <v>159</v>
      </c>
      <c r="E420" s="248" t="s">
        <v>1</v>
      </c>
      <c r="F420" s="249" t="s">
        <v>1162</v>
      </c>
      <c r="G420" s="247"/>
      <c r="H420" s="250">
        <v>22.399999999999999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6" t="s">
        <v>159</v>
      </c>
      <c r="AU420" s="256" t="s">
        <v>82</v>
      </c>
      <c r="AV420" s="13" t="s">
        <v>82</v>
      </c>
      <c r="AW420" s="13" t="s">
        <v>30</v>
      </c>
      <c r="AX420" s="13" t="s">
        <v>73</v>
      </c>
      <c r="AY420" s="256" t="s">
        <v>145</v>
      </c>
    </row>
    <row r="421" s="15" customFormat="1">
      <c r="A421" s="15"/>
      <c r="B421" s="268"/>
      <c r="C421" s="269"/>
      <c r="D421" s="239" t="s">
        <v>159</v>
      </c>
      <c r="E421" s="270" t="s">
        <v>1</v>
      </c>
      <c r="F421" s="271" t="s">
        <v>1148</v>
      </c>
      <c r="G421" s="269"/>
      <c r="H421" s="270" t="s">
        <v>1</v>
      </c>
      <c r="I421" s="272"/>
      <c r="J421" s="269"/>
      <c r="K421" s="269"/>
      <c r="L421" s="273"/>
      <c r="M421" s="274"/>
      <c r="N421" s="275"/>
      <c r="O421" s="275"/>
      <c r="P421" s="275"/>
      <c r="Q421" s="275"/>
      <c r="R421" s="275"/>
      <c r="S421" s="275"/>
      <c r="T421" s="276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7" t="s">
        <v>159</v>
      </c>
      <c r="AU421" s="277" t="s">
        <v>82</v>
      </c>
      <c r="AV421" s="15" t="s">
        <v>80</v>
      </c>
      <c r="AW421" s="15" t="s">
        <v>30</v>
      </c>
      <c r="AX421" s="15" t="s">
        <v>73</v>
      </c>
      <c r="AY421" s="277" t="s">
        <v>145</v>
      </c>
    </row>
    <row r="422" s="13" customFormat="1">
      <c r="A422" s="13"/>
      <c r="B422" s="246"/>
      <c r="C422" s="247"/>
      <c r="D422" s="239" t="s">
        <v>159</v>
      </c>
      <c r="E422" s="248" t="s">
        <v>1</v>
      </c>
      <c r="F422" s="249" t="s">
        <v>428</v>
      </c>
      <c r="G422" s="247"/>
      <c r="H422" s="250">
        <v>11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6" t="s">
        <v>159</v>
      </c>
      <c r="AU422" s="256" t="s">
        <v>82</v>
      </c>
      <c r="AV422" s="13" t="s">
        <v>82</v>
      </c>
      <c r="AW422" s="13" t="s">
        <v>30</v>
      </c>
      <c r="AX422" s="13" t="s">
        <v>73</v>
      </c>
      <c r="AY422" s="256" t="s">
        <v>145</v>
      </c>
    </row>
    <row r="423" s="14" customFormat="1">
      <c r="A423" s="14"/>
      <c r="B423" s="257"/>
      <c r="C423" s="258"/>
      <c r="D423" s="239" t="s">
        <v>159</v>
      </c>
      <c r="E423" s="259" t="s">
        <v>1</v>
      </c>
      <c r="F423" s="260" t="s">
        <v>162</v>
      </c>
      <c r="G423" s="258"/>
      <c r="H423" s="261">
        <v>33.399999999999999</v>
      </c>
      <c r="I423" s="262"/>
      <c r="J423" s="258"/>
      <c r="K423" s="258"/>
      <c r="L423" s="263"/>
      <c r="M423" s="264"/>
      <c r="N423" s="265"/>
      <c r="O423" s="265"/>
      <c r="P423" s="265"/>
      <c r="Q423" s="265"/>
      <c r="R423" s="265"/>
      <c r="S423" s="265"/>
      <c r="T423" s="26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7" t="s">
        <v>159</v>
      </c>
      <c r="AU423" s="267" t="s">
        <v>82</v>
      </c>
      <c r="AV423" s="14" t="s">
        <v>153</v>
      </c>
      <c r="AW423" s="14" t="s">
        <v>30</v>
      </c>
      <c r="AX423" s="14" t="s">
        <v>80</v>
      </c>
      <c r="AY423" s="267" t="s">
        <v>145</v>
      </c>
    </row>
    <row r="424" s="2" customFormat="1" ht="16.5" customHeight="1">
      <c r="A424" s="38"/>
      <c r="B424" s="39"/>
      <c r="C424" s="226" t="s">
        <v>255</v>
      </c>
      <c r="D424" s="226" t="s">
        <v>148</v>
      </c>
      <c r="E424" s="227" t="s">
        <v>506</v>
      </c>
      <c r="F424" s="228" t="s">
        <v>507</v>
      </c>
      <c r="G424" s="229" t="s">
        <v>314</v>
      </c>
      <c r="H424" s="230">
        <v>3.5</v>
      </c>
      <c r="I424" s="231"/>
      <c r="J424" s="232">
        <f>ROUND(I424*H424,2)</f>
        <v>0</v>
      </c>
      <c r="K424" s="228" t="s">
        <v>152</v>
      </c>
      <c r="L424" s="44"/>
      <c r="M424" s="233" t="s">
        <v>1</v>
      </c>
      <c r="N424" s="234" t="s">
        <v>38</v>
      </c>
      <c r="O424" s="91"/>
      <c r="P424" s="235">
        <f>O424*H424</f>
        <v>0</v>
      </c>
      <c r="Q424" s="235">
        <v>0</v>
      </c>
      <c r="R424" s="235">
        <f>Q424*H424</f>
        <v>0</v>
      </c>
      <c r="S424" s="235">
        <v>0.0039399999999999999</v>
      </c>
      <c r="T424" s="236">
        <f>S424*H424</f>
        <v>0.01379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7" t="s">
        <v>411</v>
      </c>
      <c r="AT424" s="237" t="s">
        <v>148</v>
      </c>
      <c r="AU424" s="237" t="s">
        <v>82</v>
      </c>
      <c r="AY424" s="17" t="s">
        <v>145</v>
      </c>
      <c r="BE424" s="238">
        <f>IF(N424="základní",J424,0)</f>
        <v>0</v>
      </c>
      <c r="BF424" s="238">
        <f>IF(N424="snížená",J424,0)</f>
        <v>0</v>
      </c>
      <c r="BG424" s="238">
        <f>IF(N424="zákl. přenesená",J424,0)</f>
        <v>0</v>
      </c>
      <c r="BH424" s="238">
        <f>IF(N424="sníž. přenesená",J424,0)</f>
        <v>0</v>
      </c>
      <c r="BI424" s="238">
        <f>IF(N424="nulová",J424,0)</f>
        <v>0</v>
      </c>
      <c r="BJ424" s="17" t="s">
        <v>80</v>
      </c>
      <c r="BK424" s="238">
        <f>ROUND(I424*H424,2)</f>
        <v>0</v>
      </c>
      <c r="BL424" s="17" t="s">
        <v>411</v>
      </c>
      <c r="BM424" s="237" t="s">
        <v>1163</v>
      </c>
    </row>
    <row r="425" s="2" customFormat="1">
      <c r="A425" s="38"/>
      <c r="B425" s="39"/>
      <c r="C425" s="40"/>
      <c r="D425" s="239" t="s">
        <v>155</v>
      </c>
      <c r="E425" s="40"/>
      <c r="F425" s="240" t="s">
        <v>509</v>
      </c>
      <c r="G425" s="40"/>
      <c r="H425" s="40"/>
      <c r="I425" s="241"/>
      <c r="J425" s="40"/>
      <c r="K425" s="40"/>
      <c r="L425" s="44"/>
      <c r="M425" s="242"/>
      <c r="N425" s="243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155</v>
      </c>
      <c r="AU425" s="17" t="s">
        <v>82</v>
      </c>
    </row>
    <row r="426" s="2" customFormat="1">
      <c r="A426" s="38"/>
      <c r="B426" s="39"/>
      <c r="C426" s="40"/>
      <c r="D426" s="244" t="s">
        <v>157</v>
      </c>
      <c r="E426" s="40"/>
      <c r="F426" s="245" t="s">
        <v>510</v>
      </c>
      <c r="G426" s="40"/>
      <c r="H426" s="40"/>
      <c r="I426" s="241"/>
      <c r="J426" s="40"/>
      <c r="K426" s="40"/>
      <c r="L426" s="44"/>
      <c r="M426" s="242"/>
      <c r="N426" s="243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157</v>
      </c>
      <c r="AU426" s="17" t="s">
        <v>82</v>
      </c>
    </row>
    <row r="427" s="15" customFormat="1">
      <c r="A427" s="15"/>
      <c r="B427" s="268"/>
      <c r="C427" s="269"/>
      <c r="D427" s="239" t="s">
        <v>159</v>
      </c>
      <c r="E427" s="270" t="s">
        <v>1</v>
      </c>
      <c r="F427" s="271" t="s">
        <v>1058</v>
      </c>
      <c r="G427" s="269"/>
      <c r="H427" s="270" t="s">
        <v>1</v>
      </c>
      <c r="I427" s="272"/>
      <c r="J427" s="269"/>
      <c r="K427" s="269"/>
      <c r="L427" s="273"/>
      <c r="M427" s="274"/>
      <c r="N427" s="275"/>
      <c r="O427" s="275"/>
      <c r="P427" s="275"/>
      <c r="Q427" s="275"/>
      <c r="R427" s="275"/>
      <c r="S427" s="275"/>
      <c r="T427" s="276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7" t="s">
        <v>159</v>
      </c>
      <c r="AU427" s="277" t="s">
        <v>82</v>
      </c>
      <c r="AV427" s="15" t="s">
        <v>80</v>
      </c>
      <c r="AW427" s="15" t="s">
        <v>30</v>
      </c>
      <c r="AX427" s="15" t="s">
        <v>73</v>
      </c>
      <c r="AY427" s="277" t="s">
        <v>145</v>
      </c>
    </row>
    <row r="428" s="13" customFormat="1">
      <c r="A428" s="13"/>
      <c r="B428" s="246"/>
      <c r="C428" s="247"/>
      <c r="D428" s="239" t="s">
        <v>159</v>
      </c>
      <c r="E428" s="248" t="s">
        <v>1</v>
      </c>
      <c r="F428" s="249" t="s">
        <v>1164</v>
      </c>
      <c r="G428" s="247"/>
      <c r="H428" s="250">
        <v>3.5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6" t="s">
        <v>159</v>
      </c>
      <c r="AU428" s="256" t="s">
        <v>82</v>
      </c>
      <c r="AV428" s="13" t="s">
        <v>82</v>
      </c>
      <c r="AW428" s="13" t="s">
        <v>30</v>
      </c>
      <c r="AX428" s="13" t="s">
        <v>80</v>
      </c>
      <c r="AY428" s="256" t="s">
        <v>145</v>
      </c>
    </row>
    <row r="429" s="12" customFormat="1" ht="22.8" customHeight="1">
      <c r="A429" s="12"/>
      <c r="B429" s="210"/>
      <c r="C429" s="211"/>
      <c r="D429" s="212" t="s">
        <v>72</v>
      </c>
      <c r="E429" s="224" t="s">
        <v>512</v>
      </c>
      <c r="F429" s="224" t="s">
        <v>513</v>
      </c>
      <c r="G429" s="211"/>
      <c r="H429" s="211"/>
      <c r="I429" s="214"/>
      <c r="J429" s="225">
        <f>BK429</f>
        <v>0</v>
      </c>
      <c r="K429" s="211"/>
      <c r="L429" s="216"/>
      <c r="M429" s="217"/>
      <c r="N429" s="218"/>
      <c r="O429" s="218"/>
      <c r="P429" s="219">
        <f>SUM(P430:P442)</f>
        <v>0</v>
      </c>
      <c r="Q429" s="218"/>
      <c r="R429" s="219">
        <f>SUM(R430:R442)</f>
        <v>0.024072</v>
      </c>
      <c r="S429" s="218"/>
      <c r="T429" s="220">
        <f>SUM(T430:T442)</f>
        <v>4.6696007999999996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21" t="s">
        <v>82</v>
      </c>
      <c r="AT429" s="222" t="s">
        <v>72</v>
      </c>
      <c r="AU429" s="222" t="s">
        <v>80</v>
      </c>
      <c r="AY429" s="221" t="s">
        <v>145</v>
      </c>
      <c r="BK429" s="223">
        <f>SUM(BK430:BK442)</f>
        <v>0</v>
      </c>
    </row>
    <row r="430" s="2" customFormat="1" ht="24.15" customHeight="1">
      <c r="A430" s="38"/>
      <c r="B430" s="39"/>
      <c r="C430" s="226" t="s">
        <v>296</v>
      </c>
      <c r="D430" s="226" t="s">
        <v>148</v>
      </c>
      <c r="E430" s="227" t="s">
        <v>514</v>
      </c>
      <c r="F430" s="228" t="s">
        <v>515</v>
      </c>
      <c r="G430" s="229" t="s">
        <v>151</v>
      </c>
      <c r="H430" s="230">
        <v>120.36</v>
      </c>
      <c r="I430" s="231"/>
      <c r="J430" s="232">
        <f>ROUND(I430*H430,2)</f>
        <v>0</v>
      </c>
      <c r="K430" s="228" t="s">
        <v>152</v>
      </c>
      <c r="L430" s="44"/>
      <c r="M430" s="233" t="s">
        <v>1</v>
      </c>
      <c r="N430" s="234" t="s">
        <v>38</v>
      </c>
      <c r="O430" s="91"/>
      <c r="P430" s="235">
        <f>O430*H430</f>
        <v>0</v>
      </c>
      <c r="Q430" s="235">
        <v>0.00020000000000000001</v>
      </c>
      <c r="R430" s="235">
        <f>Q430*H430</f>
        <v>0.024072</v>
      </c>
      <c r="S430" s="235">
        <v>0.017780000000000001</v>
      </c>
      <c r="T430" s="236">
        <f>S430*H430</f>
        <v>2.1400008000000001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7" t="s">
        <v>411</v>
      </c>
      <c r="AT430" s="237" t="s">
        <v>148</v>
      </c>
      <c r="AU430" s="237" t="s">
        <v>82</v>
      </c>
      <c r="AY430" s="17" t="s">
        <v>145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7" t="s">
        <v>80</v>
      </c>
      <c r="BK430" s="238">
        <f>ROUND(I430*H430,2)</f>
        <v>0</v>
      </c>
      <c r="BL430" s="17" t="s">
        <v>411</v>
      </c>
      <c r="BM430" s="237" t="s">
        <v>1165</v>
      </c>
    </row>
    <row r="431" s="2" customFormat="1">
      <c r="A431" s="38"/>
      <c r="B431" s="39"/>
      <c r="C431" s="40"/>
      <c r="D431" s="239" t="s">
        <v>155</v>
      </c>
      <c r="E431" s="40"/>
      <c r="F431" s="240" t="s">
        <v>517</v>
      </c>
      <c r="G431" s="40"/>
      <c r="H431" s="40"/>
      <c r="I431" s="241"/>
      <c r="J431" s="40"/>
      <c r="K431" s="40"/>
      <c r="L431" s="44"/>
      <c r="M431" s="242"/>
      <c r="N431" s="243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155</v>
      </c>
      <c r="AU431" s="17" t="s">
        <v>82</v>
      </c>
    </row>
    <row r="432" s="2" customFormat="1">
      <c r="A432" s="38"/>
      <c r="B432" s="39"/>
      <c r="C432" s="40"/>
      <c r="D432" s="244" t="s">
        <v>157</v>
      </c>
      <c r="E432" s="40"/>
      <c r="F432" s="245" t="s">
        <v>518</v>
      </c>
      <c r="G432" s="40"/>
      <c r="H432" s="40"/>
      <c r="I432" s="241"/>
      <c r="J432" s="40"/>
      <c r="K432" s="40"/>
      <c r="L432" s="44"/>
      <c r="M432" s="242"/>
      <c r="N432" s="243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157</v>
      </c>
      <c r="AU432" s="17" t="s">
        <v>82</v>
      </c>
    </row>
    <row r="433" s="15" customFormat="1">
      <c r="A433" s="15"/>
      <c r="B433" s="268"/>
      <c r="C433" s="269"/>
      <c r="D433" s="239" t="s">
        <v>159</v>
      </c>
      <c r="E433" s="270" t="s">
        <v>1</v>
      </c>
      <c r="F433" s="271" t="s">
        <v>1058</v>
      </c>
      <c r="G433" s="269"/>
      <c r="H433" s="270" t="s">
        <v>1</v>
      </c>
      <c r="I433" s="272"/>
      <c r="J433" s="269"/>
      <c r="K433" s="269"/>
      <c r="L433" s="273"/>
      <c r="M433" s="274"/>
      <c r="N433" s="275"/>
      <c r="O433" s="275"/>
      <c r="P433" s="275"/>
      <c r="Q433" s="275"/>
      <c r="R433" s="275"/>
      <c r="S433" s="275"/>
      <c r="T433" s="276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7" t="s">
        <v>159</v>
      </c>
      <c r="AU433" s="277" t="s">
        <v>82</v>
      </c>
      <c r="AV433" s="15" t="s">
        <v>80</v>
      </c>
      <c r="AW433" s="15" t="s">
        <v>30</v>
      </c>
      <c r="AX433" s="15" t="s">
        <v>73</v>
      </c>
      <c r="AY433" s="277" t="s">
        <v>145</v>
      </c>
    </row>
    <row r="434" s="13" customFormat="1">
      <c r="A434" s="13"/>
      <c r="B434" s="246"/>
      <c r="C434" s="247"/>
      <c r="D434" s="239" t="s">
        <v>159</v>
      </c>
      <c r="E434" s="248" t="s">
        <v>1</v>
      </c>
      <c r="F434" s="249" t="s">
        <v>1128</v>
      </c>
      <c r="G434" s="247"/>
      <c r="H434" s="250">
        <v>120.36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6" t="s">
        <v>159</v>
      </c>
      <c r="AU434" s="256" t="s">
        <v>82</v>
      </c>
      <c r="AV434" s="13" t="s">
        <v>82</v>
      </c>
      <c r="AW434" s="13" t="s">
        <v>30</v>
      </c>
      <c r="AX434" s="13" t="s">
        <v>80</v>
      </c>
      <c r="AY434" s="256" t="s">
        <v>145</v>
      </c>
    </row>
    <row r="435" s="2" customFormat="1" ht="16.5" customHeight="1">
      <c r="A435" s="38"/>
      <c r="B435" s="39"/>
      <c r="C435" s="226" t="s">
        <v>428</v>
      </c>
      <c r="D435" s="226" t="s">
        <v>148</v>
      </c>
      <c r="E435" s="227" t="s">
        <v>1166</v>
      </c>
      <c r="F435" s="228" t="s">
        <v>1167</v>
      </c>
      <c r="G435" s="229" t="s">
        <v>151</v>
      </c>
      <c r="H435" s="230">
        <v>81.599999999999994</v>
      </c>
      <c r="I435" s="231"/>
      <c r="J435" s="232">
        <f>ROUND(I435*H435,2)</f>
        <v>0</v>
      </c>
      <c r="K435" s="228" t="s">
        <v>152</v>
      </c>
      <c r="L435" s="44"/>
      <c r="M435" s="233" t="s">
        <v>1</v>
      </c>
      <c r="N435" s="234" t="s">
        <v>38</v>
      </c>
      <c r="O435" s="91"/>
      <c r="P435" s="235">
        <f>O435*H435</f>
        <v>0</v>
      </c>
      <c r="Q435" s="235">
        <v>0</v>
      </c>
      <c r="R435" s="235">
        <f>Q435*H435</f>
        <v>0</v>
      </c>
      <c r="S435" s="235">
        <v>0.031</v>
      </c>
      <c r="T435" s="236">
        <f>S435*H435</f>
        <v>2.5295999999999998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7" t="s">
        <v>411</v>
      </c>
      <c r="AT435" s="237" t="s">
        <v>148</v>
      </c>
      <c r="AU435" s="237" t="s">
        <v>82</v>
      </c>
      <c r="AY435" s="17" t="s">
        <v>145</v>
      </c>
      <c r="BE435" s="238">
        <f>IF(N435="základní",J435,0)</f>
        <v>0</v>
      </c>
      <c r="BF435" s="238">
        <f>IF(N435="snížená",J435,0)</f>
        <v>0</v>
      </c>
      <c r="BG435" s="238">
        <f>IF(N435="zákl. přenesená",J435,0)</f>
        <v>0</v>
      </c>
      <c r="BH435" s="238">
        <f>IF(N435="sníž. přenesená",J435,0)</f>
        <v>0</v>
      </c>
      <c r="BI435" s="238">
        <f>IF(N435="nulová",J435,0)</f>
        <v>0</v>
      </c>
      <c r="BJ435" s="17" t="s">
        <v>80</v>
      </c>
      <c r="BK435" s="238">
        <f>ROUND(I435*H435,2)</f>
        <v>0</v>
      </c>
      <c r="BL435" s="17" t="s">
        <v>411</v>
      </c>
      <c r="BM435" s="237" t="s">
        <v>1168</v>
      </c>
    </row>
    <row r="436" s="2" customFormat="1">
      <c r="A436" s="38"/>
      <c r="B436" s="39"/>
      <c r="C436" s="40"/>
      <c r="D436" s="239" t="s">
        <v>155</v>
      </c>
      <c r="E436" s="40"/>
      <c r="F436" s="240" t="s">
        <v>1169</v>
      </c>
      <c r="G436" s="40"/>
      <c r="H436" s="40"/>
      <c r="I436" s="241"/>
      <c r="J436" s="40"/>
      <c r="K436" s="40"/>
      <c r="L436" s="44"/>
      <c r="M436" s="242"/>
      <c r="N436" s="243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155</v>
      </c>
      <c r="AU436" s="17" t="s">
        <v>82</v>
      </c>
    </row>
    <row r="437" s="2" customFormat="1">
      <c r="A437" s="38"/>
      <c r="B437" s="39"/>
      <c r="C437" s="40"/>
      <c r="D437" s="244" t="s">
        <v>157</v>
      </c>
      <c r="E437" s="40"/>
      <c r="F437" s="245" t="s">
        <v>1170</v>
      </c>
      <c r="G437" s="40"/>
      <c r="H437" s="40"/>
      <c r="I437" s="241"/>
      <c r="J437" s="40"/>
      <c r="K437" s="40"/>
      <c r="L437" s="44"/>
      <c r="M437" s="242"/>
      <c r="N437" s="243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157</v>
      </c>
      <c r="AU437" s="17" t="s">
        <v>82</v>
      </c>
    </row>
    <row r="438" s="15" customFormat="1">
      <c r="A438" s="15"/>
      <c r="B438" s="268"/>
      <c r="C438" s="269"/>
      <c r="D438" s="239" t="s">
        <v>159</v>
      </c>
      <c r="E438" s="270" t="s">
        <v>1</v>
      </c>
      <c r="F438" s="271" t="s">
        <v>1130</v>
      </c>
      <c r="G438" s="269"/>
      <c r="H438" s="270" t="s">
        <v>1</v>
      </c>
      <c r="I438" s="272"/>
      <c r="J438" s="269"/>
      <c r="K438" s="269"/>
      <c r="L438" s="273"/>
      <c r="M438" s="274"/>
      <c r="N438" s="275"/>
      <c r="O438" s="275"/>
      <c r="P438" s="275"/>
      <c r="Q438" s="275"/>
      <c r="R438" s="275"/>
      <c r="S438" s="275"/>
      <c r="T438" s="276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7" t="s">
        <v>159</v>
      </c>
      <c r="AU438" s="277" t="s">
        <v>82</v>
      </c>
      <c r="AV438" s="15" t="s">
        <v>80</v>
      </c>
      <c r="AW438" s="15" t="s">
        <v>30</v>
      </c>
      <c r="AX438" s="15" t="s">
        <v>73</v>
      </c>
      <c r="AY438" s="277" t="s">
        <v>145</v>
      </c>
    </row>
    <row r="439" s="13" customFormat="1">
      <c r="A439" s="13"/>
      <c r="B439" s="246"/>
      <c r="C439" s="247"/>
      <c r="D439" s="239" t="s">
        <v>159</v>
      </c>
      <c r="E439" s="248" t="s">
        <v>1</v>
      </c>
      <c r="F439" s="249" t="s">
        <v>1131</v>
      </c>
      <c r="G439" s="247"/>
      <c r="H439" s="250">
        <v>81.599999999999994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6" t="s">
        <v>159</v>
      </c>
      <c r="AU439" s="256" t="s">
        <v>82</v>
      </c>
      <c r="AV439" s="13" t="s">
        <v>82</v>
      </c>
      <c r="AW439" s="13" t="s">
        <v>30</v>
      </c>
      <c r="AX439" s="13" t="s">
        <v>80</v>
      </c>
      <c r="AY439" s="256" t="s">
        <v>145</v>
      </c>
    </row>
    <row r="440" s="2" customFormat="1" ht="78" customHeight="1">
      <c r="A440" s="38"/>
      <c r="B440" s="39"/>
      <c r="C440" s="226" t="s">
        <v>446</v>
      </c>
      <c r="D440" s="226" t="s">
        <v>148</v>
      </c>
      <c r="E440" s="227" t="s">
        <v>524</v>
      </c>
      <c r="F440" s="228" t="s">
        <v>525</v>
      </c>
      <c r="G440" s="229" t="s">
        <v>526</v>
      </c>
      <c r="H440" s="230">
        <v>1</v>
      </c>
      <c r="I440" s="231"/>
      <c r="J440" s="232">
        <f>ROUND(I440*H440,2)</f>
        <v>0</v>
      </c>
      <c r="K440" s="228" t="s">
        <v>1</v>
      </c>
      <c r="L440" s="44"/>
      <c r="M440" s="233" t="s">
        <v>1</v>
      </c>
      <c r="N440" s="234" t="s">
        <v>38</v>
      </c>
      <c r="O440" s="91"/>
      <c r="P440" s="235">
        <f>O440*H440</f>
        <v>0</v>
      </c>
      <c r="Q440" s="235">
        <v>0</v>
      </c>
      <c r="R440" s="235">
        <f>Q440*H440</f>
        <v>0</v>
      </c>
      <c r="S440" s="235">
        <v>0</v>
      </c>
      <c r="T440" s="23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7" t="s">
        <v>411</v>
      </c>
      <c r="AT440" s="237" t="s">
        <v>148</v>
      </c>
      <c r="AU440" s="237" t="s">
        <v>82</v>
      </c>
      <c r="AY440" s="17" t="s">
        <v>145</v>
      </c>
      <c r="BE440" s="238">
        <f>IF(N440="základní",J440,0)</f>
        <v>0</v>
      </c>
      <c r="BF440" s="238">
        <f>IF(N440="snížená",J440,0)</f>
        <v>0</v>
      </c>
      <c r="BG440" s="238">
        <f>IF(N440="zákl. přenesená",J440,0)</f>
        <v>0</v>
      </c>
      <c r="BH440" s="238">
        <f>IF(N440="sníž. přenesená",J440,0)</f>
        <v>0</v>
      </c>
      <c r="BI440" s="238">
        <f>IF(N440="nulová",J440,0)</f>
        <v>0</v>
      </c>
      <c r="BJ440" s="17" t="s">
        <v>80</v>
      </c>
      <c r="BK440" s="238">
        <f>ROUND(I440*H440,2)</f>
        <v>0</v>
      </c>
      <c r="BL440" s="17" t="s">
        <v>411</v>
      </c>
      <c r="BM440" s="237" t="s">
        <v>1171</v>
      </c>
    </row>
    <row r="441" s="2" customFormat="1">
      <c r="A441" s="38"/>
      <c r="B441" s="39"/>
      <c r="C441" s="40"/>
      <c r="D441" s="239" t="s">
        <v>155</v>
      </c>
      <c r="E441" s="40"/>
      <c r="F441" s="240" t="s">
        <v>528</v>
      </c>
      <c r="G441" s="40"/>
      <c r="H441" s="40"/>
      <c r="I441" s="241"/>
      <c r="J441" s="40"/>
      <c r="K441" s="40"/>
      <c r="L441" s="44"/>
      <c r="M441" s="242"/>
      <c r="N441" s="243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155</v>
      </c>
      <c r="AU441" s="17" t="s">
        <v>82</v>
      </c>
    </row>
    <row r="442" s="13" customFormat="1">
      <c r="A442" s="13"/>
      <c r="B442" s="246"/>
      <c r="C442" s="247"/>
      <c r="D442" s="239" t="s">
        <v>159</v>
      </c>
      <c r="E442" s="248" t="s">
        <v>1</v>
      </c>
      <c r="F442" s="249" t="s">
        <v>80</v>
      </c>
      <c r="G442" s="247"/>
      <c r="H442" s="250">
        <v>1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6" t="s">
        <v>159</v>
      </c>
      <c r="AU442" s="256" t="s">
        <v>82</v>
      </c>
      <c r="AV442" s="13" t="s">
        <v>82</v>
      </c>
      <c r="AW442" s="13" t="s">
        <v>30</v>
      </c>
      <c r="AX442" s="13" t="s">
        <v>80</v>
      </c>
      <c r="AY442" s="256" t="s">
        <v>145</v>
      </c>
    </row>
    <row r="443" s="12" customFormat="1" ht="22.8" customHeight="1">
      <c r="A443" s="12"/>
      <c r="B443" s="210"/>
      <c r="C443" s="211"/>
      <c r="D443" s="212" t="s">
        <v>72</v>
      </c>
      <c r="E443" s="224" t="s">
        <v>529</v>
      </c>
      <c r="F443" s="224" t="s">
        <v>530</v>
      </c>
      <c r="G443" s="211"/>
      <c r="H443" s="211"/>
      <c r="I443" s="214"/>
      <c r="J443" s="225">
        <f>BK443</f>
        <v>0</v>
      </c>
      <c r="K443" s="211"/>
      <c r="L443" s="216"/>
      <c r="M443" s="217"/>
      <c r="N443" s="218"/>
      <c r="O443" s="218"/>
      <c r="P443" s="219">
        <f>SUM(P444:P448)</f>
        <v>0</v>
      </c>
      <c r="Q443" s="218"/>
      <c r="R443" s="219">
        <f>SUM(R444:R448)</f>
        <v>0</v>
      </c>
      <c r="S443" s="218"/>
      <c r="T443" s="220">
        <f>SUM(T444:T448)</f>
        <v>0.029999999999999999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21" t="s">
        <v>82</v>
      </c>
      <c r="AT443" s="222" t="s">
        <v>72</v>
      </c>
      <c r="AU443" s="222" t="s">
        <v>80</v>
      </c>
      <c r="AY443" s="221" t="s">
        <v>145</v>
      </c>
      <c r="BK443" s="223">
        <f>SUM(BK444:BK448)</f>
        <v>0</v>
      </c>
    </row>
    <row r="444" s="2" customFormat="1" ht="24.15" customHeight="1">
      <c r="A444" s="38"/>
      <c r="B444" s="39"/>
      <c r="C444" s="226" t="s">
        <v>229</v>
      </c>
      <c r="D444" s="226" t="s">
        <v>148</v>
      </c>
      <c r="E444" s="227" t="s">
        <v>1172</v>
      </c>
      <c r="F444" s="228" t="s">
        <v>1173</v>
      </c>
      <c r="G444" s="229" t="s">
        <v>251</v>
      </c>
      <c r="H444" s="230">
        <v>30</v>
      </c>
      <c r="I444" s="231"/>
      <c r="J444" s="232">
        <f>ROUND(I444*H444,2)</f>
        <v>0</v>
      </c>
      <c r="K444" s="228" t="s">
        <v>152</v>
      </c>
      <c r="L444" s="44"/>
      <c r="M444" s="233" t="s">
        <v>1</v>
      </c>
      <c r="N444" s="234" t="s">
        <v>38</v>
      </c>
      <c r="O444" s="91"/>
      <c r="P444" s="235">
        <f>O444*H444</f>
        <v>0</v>
      </c>
      <c r="Q444" s="235">
        <v>0</v>
      </c>
      <c r="R444" s="235">
        <f>Q444*H444</f>
        <v>0</v>
      </c>
      <c r="S444" s="235">
        <v>0.001</v>
      </c>
      <c r="T444" s="236">
        <f>S444*H444</f>
        <v>0.029999999999999999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7" t="s">
        <v>411</v>
      </c>
      <c r="AT444" s="237" t="s">
        <v>148</v>
      </c>
      <c r="AU444" s="237" t="s">
        <v>82</v>
      </c>
      <c r="AY444" s="17" t="s">
        <v>145</v>
      </c>
      <c r="BE444" s="238">
        <f>IF(N444="základní",J444,0)</f>
        <v>0</v>
      </c>
      <c r="BF444" s="238">
        <f>IF(N444="snížená",J444,0)</f>
        <v>0</v>
      </c>
      <c r="BG444" s="238">
        <f>IF(N444="zákl. přenesená",J444,0)</f>
        <v>0</v>
      </c>
      <c r="BH444" s="238">
        <f>IF(N444="sníž. přenesená",J444,0)</f>
        <v>0</v>
      </c>
      <c r="BI444" s="238">
        <f>IF(N444="nulová",J444,0)</f>
        <v>0</v>
      </c>
      <c r="BJ444" s="17" t="s">
        <v>80</v>
      </c>
      <c r="BK444" s="238">
        <f>ROUND(I444*H444,2)</f>
        <v>0</v>
      </c>
      <c r="BL444" s="17" t="s">
        <v>411</v>
      </c>
      <c r="BM444" s="237" t="s">
        <v>1174</v>
      </c>
    </row>
    <row r="445" s="2" customFormat="1">
      <c r="A445" s="38"/>
      <c r="B445" s="39"/>
      <c r="C445" s="40"/>
      <c r="D445" s="239" t="s">
        <v>155</v>
      </c>
      <c r="E445" s="40"/>
      <c r="F445" s="240" t="s">
        <v>1175</v>
      </c>
      <c r="G445" s="40"/>
      <c r="H445" s="40"/>
      <c r="I445" s="241"/>
      <c r="J445" s="40"/>
      <c r="K445" s="40"/>
      <c r="L445" s="44"/>
      <c r="M445" s="242"/>
      <c r="N445" s="243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155</v>
      </c>
      <c r="AU445" s="17" t="s">
        <v>82</v>
      </c>
    </row>
    <row r="446" s="2" customFormat="1">
      <c r="A446" s="38"/>
      <c r="B446" s="39"/>
      <c r="C446" s="40"/>
      <c r="D446" s="244" t="s">
        <v>157</v>
      </c>
      <c r="E446" s="40"/>
      <c r="F446" s="245" t="s">
        <v>1176</v>
      </c>
      <c r="G446" s="40"/>
      <c r="H446" s="40"/>
      <c r="I446" s="241"/>
      <c r="J446" s="40"/>
      <c r="K446" s="40"/>
      <c r="L446" s="44"/>
      <c r="M446" s="242"/>
      <c r="N446" s="243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157</v>
      </c>
      <c r="AU446" s="17" t="s">
        <v>82</v>
      </c>
    </row>
    <row r="447" s="15" customFormat="1">
      <c r="A447" s="15"/>
      <c r="B447" s="268"/>
      <c r="C447" s="269"/>
      <c r="D447" s="239" t="s">
        <v>159</v>
      </c>
      <c r="E447" s="270" t="s">
        <v>1</v>
      </c>
      <c r="F447" s="271" t="s">
        <v>1177</v>
      </c>
      <c r="G447" s="269"/>
      <c r="H447" s="270" t="s">
        <v>1</v>
      </c>
      <c r="I447" s="272"/>
      <c r="J447" s="269"/>
      <c r="K447" s="269"/>
      <c r="L447" s="273"/>
      <c r="M447" s="274"/>
      <c r="N447" s="275"/>
      <c r="O447" s="275"/>
      <c r="P447" s="275"/>
      <c r="Q447" s="275"/>
      <c r="R447" s="275"/>
      <c r="S447" s="275"/>
      <c r="T447" s="276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7" t="s">
        <v>159</v>
      </c>
      <c r="AU447" s="277" t="s">
        <v>82</v>
      </c>
      <c r="AV447" s="15" t="s">
        <v>80</v>
      </c>
      <c r="AW447" s="15" t="s">
        <v>30</v>
      </c>
      <c r="AX447" s="15" t="s">
        <v>73</v>
      </c>
      <c r="AY447" s="277" t="s">
        <v>145</v>
      </c>
    </row>
    <row r="448" s="13" customFormat="1">
      <c r="A448" s="13"/>
      <c r="B448" s="246"/>
      <c r="C448" s="247"/>
      <c r="D448" s="239" t="s">
        <v>159</v>
      </c>
      <c r="E448" s="248" t="s">
        <v>1</v>
      </c>
      <c r="F448" s="249" t="s">
        <v>320</v>
      </c>
      <c r="G448" s="247"/>
      <c r="H448" s="250">
        <v>30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6" t="s">
        <v>159</v>
      </c>
      <c r="AU448" s="256" t="s">
        <v>82</v>
      </c>
      <c r="AV448" s="13" t="s">
        <v>82</v>
      </c>
      <c r="AW448" s="13" t="s">
        <v>30</v>
      </c>
      <c r="AX448" s="13" t="s">
        <v>80</v>
      </c>
      <c r="AY448" s="256" t="s">
        <v>145</v>
      </c>
    </row>
    <row r="449" s="12" customFormat="1" ht="22.8" customHeight="1">
      <c r="A449" s="12"/>
      <c r="B449" s="210"/>
      <c r="C449" s="211"/>
      <c r="D449" s="212" t="s">
        <v>72</v>
      </c>
      <c r="E449" s="224" t="s">
        <v>553</v>
      </c>
      <c r="F449" s="224" t="s">
        <v>554</v>
      </c>
      <c r="G449" s="211"/>
      <c r="H449" s="211"/>
      <c r="I449" s="214"/>
      <c r="J449" s="225">
        <f>BK449</f>
        <v>0</v>
      </c>
      <c r="K449" s="211"/>
      <c r="L449" s="216"/>
      <c r="M449" s="217"/>
      <c r="N449" s="218"/>
      <c r="O449" s="218"/>
      <c r="P449" s="219">
        <f>SUM(P450:P461)</f>
        <v>0</v>
      </c>
      <c r="Q449" s="218"/>
      <c r="R449" s="219">
        <f>SUM(R450:R461)</f>
        <v>0</v>
      </c>
      <c r="S449" s="218"/>
      <c r="T449" s="220">
        <f>SUM(T450:T461)</f>
        <v>0.25703999999999999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21" t="s">
        <v>82</v>
      </c>
      <c r="AT449" s="222" t="s">
        <v>72</v>
      </c>
      <c r="AU449" s="222" t="s">
        <v>80</v>
      </c>
      <c r="AY449" s="221" t="s">
        <v>145</v>
      </c>
      <c r="BK449" s="223">
        <f>SUM(BK450:BK461)</f>
        <v>0</v>
      </c>
    </row>
    <row r="450" s="2" customFormat="1" ht="21.75" customHeight="1">
      <c r="A450" s="38"/>
      <c r="B450" s="39"/>
      <c r="C450" s="226" t="s">
        <v>415</v>
      </c>
      <c r="D450" s="226" t="s">
        <v>148</v>
      </c>
      <c r="E450" s="227" t="s">
        <v>1178</v>
      </c>
      <c r="F450" s="228" t="s">
        <v>1179</v>
      </c>
      <c r="G450" s="229" t="s">
        <v>151</v>
      </c>
      <c r="H450" s="230">
        <v>18.359999999999999</v>
      </c>
      <c r="I450" s="231"/>
      <c r="J450" s="232">
        <f>ROUND(I450*H450,2)</f>
        <v>0</v>
      </c>
      <c r="K450" s="228" t="s">
        <v>152</v>
      </c>
      <c r="L450" s="44"/>
      <c r="M450" s="233" t="s">
        <v>1</v>
      </c>
      <c r="N450" s="234" t="s">
        <v>38</v>
      </c>
      <c r="O450" s="91"/>
      <c r="P450" s="235">
        <f>O450*H450</f>
        <v>0</v>
      </c>
      <c r="Q450" s="235">
        <v>0</v>
      </c>
      <c r="R450" s="235">
        <f>Q450*H450</f>
        <v>0</v>
      </c>
      <c r="S450" s="235">
        <v>0.014</v>
      </c>
      <c r="T450" s="236">
        <f>S450*H450</f>
        <v>0.25703999999999999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7" t="s">
        <v>411</v>
      </c>
      <c r="AT450" s="237" t="s">
        <v>148</v>
      </c>
      <c r="AU450" s="237" t="s">
        <v>82</v>
      </c>
      <c r="AY450" s="17" t="s">
        <v>145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7" t="s">
        <v>80</v>
      </c>
      <c r="BK450" s="238">
        <f>ROUND(I450*H450,2)</f>
        <v>0</v>
      </c>
      <c r="BL450" s="17" t="s">
        <v>411</v>
      </c>
      <c r="BM450" s="237" t="s">
        <v>1180</v>
      </c>
    </row>
    <row r="451" s="2" customFormat="1">
      <c r="A451" s="38"/>
      <c r="B451" s="39"/>
      <c r="C451" s="40"/>
      <c r="D451" s="239" t="s">
        <v>155</v>
      </c>
      <c r="E451" s="40"/>
      <c r="F451" s="240" t="s">
        <v>1181</v>
      </c>
      <c r="G451" s="40"/>
      <c r="H451" s="40"/>
      <c r="I451" s="241"/>
      <c r="J451" s="40"/>
      <c r="K451" s="40"/>
      <c r="L451" s="44"/>
      <c r="M451" s="242"/>
      <c r="N451" s="243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155</v>
      </c>
      <c r="AU451" s="17" t="s">
        <v>82</v>
      </c>
    </row>
    <row r="452" s="2" customFormat="1">
      <c r="A452" s="38"/>
      <c r="B452" s="39"/>
      <c r="C452" s="40"/>
      <c r="D452" s="244" t="s">
        <v>157</v>
      </c>
      <c r="E452" s="40"/>
      <c r="F452" s="245" t="s">
        <v>1182</v>
      </c>
      <c r="G452" s="40"/>
      <c r="H452" s="40"/>
      <c r="I452" s="241"/>
      <c r="J452" s="40"/>
      <c r="K452" s="40"/>
      <c r="L452" s="44"/>
      <c r="M452" s="242"/>
      <c r="N452" s="243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157</v>
      </c>
      <c r="AU452" s="17" t="s">
        <v>82</v>
      </c>
    </row>
    <row r="453" s="15" customFormat="1">
      <c r="A453" s="15"/>
      <c r="B453" s="268"/>
      <c r="C453" s="269"/>
      <c r="D453" s="239" t="s">
        <v>159</v>
      </c>
      <c r="E453" s="270" t="s">
        <v>1</v>
      </c>
      <c r="F453" s="271" t="s">
        <v>1058</v>
      </c>
      <c r="G453" s="269"/>
      <c r="H453" s="270" t="s">
        <v>1</v>
      </c>
      <c r="I453" s="272"/>
      <c r="J453" s="269"/>
      <c r="K453" s="269"/>
      <c r="L453" s="273"/>
      <c r="M453" s="274"/>
      <c r="N453" s="275"/>
      <c r="O453" s="275"/>
      <c r="P453" s="275"/>
      <c r="Q453" s="275"/>
      <c r="R453" s="275"/>
      <c r="S453" s="275"/>
      <c r="T453" s="276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7" t="s">
        <v>159</v>
      </c>
      <c r="AU453" s="277" t="s">
        <v>82</v>
      </c>
      <c r="AV453" s="15" t="s">
        <v>80</v>
      </c>
      <c r="AW453" s="15" t="s">
        <v>30</v>
      </c>
      <c r="AX453" s="15" t="s">
        <v>73</v>
      </c>
      <c r="AY453" s="277" t="s">
        <v>145</v>
      </c>
    </row>
    <row r="454" s="13" customFormat="1">
      <c r="A454" s="13"/>
      <c r="B454" s="246"/>
      <c r="C454" s="247"/>
      <c r="D454" s="239" t="s">
        <v>159</v>
      </c>
      <c r="E454" s="248" t="s">
        <v>1</v>
      </c>
      <c r="F454" s="249" t="s">
        <v>1059</v>
      </c>
      <c r="G454" s="247"/>
      <c r="H454" s="250">
        <v>6.4800000000000004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6" t="s">
        <v>159</v>
      </c>
      <c r="AU454" s="256" t="s">
        <v>82</v>
      </c>
      <c r="AV454" s="13" t="s">
        <v>82</v>
      </c>
      <c r="AW454" s="13" t="s">
        <v>30</v>
      </c>
      <c r="AX454" s="13" t="s">
        <v>73</v>
      </c>
      <c r="AY454" s="256" t="s">
        <v>145</v>
      </c>
    </row>
    <row r="455" s="13" customFormat="1">
      <c r="A455" s="13"/>
      <c r="B455" s="246"/>
      <c r="C455" s="247"/>
      <c r="D455" s="239" t="s">
        <v>159</v>
      </c>
      <c r="E455" s="248" t="s">
        <v>1</v>
      </c>
      <c r="F455" s="249" t="s">
        <v>1060</v>
      </c>
      <c r="G455" s="247"/>
      <c r="H455" s="250">
        <v>4.3200000000000003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6" t="s">
        <v>159</v>
      </c>
      <c r="AU455" s="256" t="s">
        <v>82</v>
      </c>
      <c r="AV455" s="13" t="s">
        <v>82</v>
      </c>
      <c r="AW455" s="13" t="s">
        <v>30</v>
      </c>
      <c r="AX455" s="13" t="s">
        <v>73</v>
      </c>
      <c r="AY455" s="256" t="s">
        <v>145</v>
      </c>
    </row>
    <row r="456" s="15" customFormat="1">
      <c r="A456" s="15"/>
      <c r="B456" s="268"/>
      <c r="C456" s="269"/>
      <c r="D456" s="239" t="s">
        <v>159</v>
      </c>
      <c r="E456" s="270" t="s">
        <v>1</v>
      </c>
      <c r="F456" s="271" t="s">
        <v>1061</v>
      </c>
      <c r="G456" s="269"/>
      <c r="H456" s="270" t="s">
        <v>1</v>
      </c>
      <c r="I456" s="272"/>
      <c r="J456" s="269"/>
      <c r="K456" s="269"/>
      <c r="L456" s="273"/>
      <c r="M456" s="274"/>
      <c r="N456" s="275"/>
      <c r="O456" s="275"/>
      <c r="P456" s="275"/>
      <c r="Q456" s="275"/>
      <c r="R456" s="275"/>
      <c r="S456" s="275"/>
      <c r="T456" s="276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7" t="s">
        <v>159</v>
      </c>
      <c r="AU456" s="277" t="s">
        <v>82</v>
      </c>
      <c r="AV456" s="15" t="s">
        <v>80</v>
      </c>
      <c r="AW456" s="15" t="s">
        <v>30</v>
      </c>
      <c r="AX456" s="15" t="s">
        <v>73</v>
      </c>
      <c r="AY456" s="277" t="s">
        <v>145</v>
      </c>
    </row>
    <row r="457" s="13" customFormat="1">
      <c r="A457" s="13"/>
      <c r="B457" s="246"/>
      <c r="C457" s="247"/>
      <c r="D457" s="239" t="s">
        <v>159</v>
      </c>
      <c r="E457" s="248" t="s">
        <v>1</v>
      </c>
      <c r="F457" s="249" t="s">
        <v>1062</v>
      </c>
      <c r="G457" s="247"/>
      <c r="H457" s="250">
        <v>2.1600000000000001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6" t="s">
        <v>159</v>
      </c>
      <c r="AU457" s="256" t="s">
        <v>82</v>
      </c>
      <c r="AV457" s="13" t="s">
        <v>82</v>
      </c>
      <c r="AW457" s="13" t="s">
        <v>30</v>
      </c>
      <c r="AX457" s="13" t="s">
        <v>73</v>
      </c>
      <c r="AY457" s="256" t="s">
        <v>145</v>
      </c>
    </row>
    <row r="458" s="15" customFormat="1">
      <c r="A458" s="15"/>
      <c r="B458" s="268"/>
      <c r="C458" s="269"/>
      <c r="D458" s="239" t="s">
        <v>159</v>
      </c>
      <c r="E458" s="270" t="s">
        <v>1</v>
      </c>
      <c r="F458" s="271" t="s">
        <v>1063</v>
      </c>
      <c r="G458" s="269"/>
      <c r="H458" s="270" t="s">
        <v>1</v>
      </c>
      <c r="I458" s="272"/>
      <c r="J458" s="269"/>
      <c r="K458" s="269"/>
      <c r="L458" s="273"/>
      <c r="M458" s="274"/>
      <c r="N458" s="275"/>
      <c r="O458" s="275"/>
      <c r="P458" s="275"/>
      <c r="Q458" s="275"/>
      <c r="R458" s="275"/>
      <c r="S458" s="275"/>
      <c r="T458" s="276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7" t="s">
        <v>159</v>
      </c>
      <c r="AU458" s="277" t="s">
        <v>82</v>
      </c>
      <c r="AV458" s="15" t="s">
        <v>80</v>
      </c>
      <c r="AW458" s="15" t="s">
        <v>30</v>
      </c>
      <c r="AX458" s="15" t="s">
        <v>73</v>
      </c>
      <c r="AY458" s="277" t="s">
        <v>145</v>
      </c>
    </row>
    <row r="459" s="13" customFormat="1">
      <c r="A459" s="13"/>
      <c r="B459" s="246"/>
      <c r="C459" s="247"/>
      <c r="D459" s="239" t="s">
        <v>159</v>
      </c>
      <c r="E459" s="248" t="s">
        <v>1</v>
      </c>
      <c r="F459" s="249" t="s">
        <v>1064</v>
      </c>
      <c r="G459" s="247"/>
      <c r="H459" s="250">
        <v>1.0800000000000001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6" t="s">
        <v>159</v>
      </c>
      <c r="AU459" s="256" t="s">
        <v>82</v>
      </c>
      <c r="AV459" s="13" t="s">
        <v>82</v>
      </c>
      <c r="AW459" s="13" t="s">
        <v>30</v>
      </c>
      <c r="AX459" s="13" t="s">
        <v>73</v>
      </c>
      <c r="AY459" s="256" t="s">
        <v>145</v>
      </c>
    </row>
    <row r="460" s="13" customFormat="1">
      <c r="A460" s="13"/>
      <c r="B460" s="246"/>
      <c r="C460" s="247"/>
      <c r="D460" s="239" t="s">
        <v>159</v>
      </c>
      <c r="E460" s="248" t="s">
        <v>1</v>
      </c>
      <c r="F460" s="249" t="s">
        <v>1060</v>
      </c>
      <c r="G460" s="247"/>
      <c r="H460" s="250">
        <v>4.3200000000000003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6" t="s">
        <v>159</v>
      </c>
      <c r="AU460" s="256" t="s">
        <v>82</v>
      </c>
      <c r="AV460" s="13" t="s">
        <v>82</v>
      </c>
      <c r="AW460" s="13" t="s">
        <v>30</v>
      </c>
      <c r="AX460" s="13" t="s">
        <v>73</v>
      </c>
      <c r="AY460" s="256" t="s">
        <v>145</v>
      </c>
    </row>
    <row r="461" s="14" customFormat="1">
      <c r="A461" s="14"/>
      <c r="B461" s="257"/>
      <c r="C461" s="258"/>
      <c r="D461" s="239" t="s">
        <v>159</v>
      </c>
      <c r="E461" s="259" t="s">
        <v>1</v>
      </c>
      <c r="F461" s="260" t="s">
        <v>162</v>
      </c>
      <c r="G461" s="258"/>
      <c r="H461" s="261">
        <v>18.359999999999999</v>
      </c>
      <c r="I461" s="262"/>
      <c r="J461" s="258"/>
      <c r="K461" s="258"/>
      <c r="L461" s="263"/>
      <c r="M461" s="264"/>
      <c r="N461" s="265"/>
      <c r="O461" s="265"/>
      <c r="P461" s="265"/>
      <c r="Q461" s="265"/>
      <c r="R461" s="265"/>
      <c r="S461" s="265"/>
      <c r="T461" s="26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7" t="s">
        <v>159</v>
      </c>
      <c r="AU461" s="267" t="s">
        <v>82</v>
      </c>
      <c r="AV461" s="14" t="s">
        <v>153</v>
      </c>
      <c r="AW461" s="14" t="s">
        <v>30</v>
      </c>
      <c r="AX461" s="14" t="s">
        <v>80</v>
      </c>
      <c r="AY461" s="267" t="s">
        <v>145</v>
      </c>
    </row>
    <row r="462" s="12" customFormat="1" ht="25.92" customHeight="1">
      <c r="A462" s="12"/>
      <c r="B462" s="210"/>
      <c r="C462" s="211"/>
      <c r="D462" s="212" t="s">
        <v>72</v>
      </c>
      <c r="E462" s="213" t="s">
        <v>567</v>
      </c>
      <c r="F462" s="213" t="s">
        <v>568</v>
      </c>
      <c r="G462" s="211"/>
      <c r="H462" s="211"/>
      <c r="I462" s="214"/>
      <c r="J462" s="215">
        <f>BK462</f>
        <v>0</v>
      </c>
      <c r="K462" s="211"/>
      <c r="L462" s="216"/>
      <c r="M462" s="217"/>
      <c r="N462" s="218"/>
      <c r="O462" s="218"/>
      <c r="P462" s="219">
        <f>SUM(P463:P468)</f>
        <v>0</v>
      </c>
      <c r="Q462" s="218"/>
      <c r="R462" s="219">
        <f>SUM(R463:R468)</f>
        <v>0</v>
      </c>
      <c r="S462" s="218"/>
      <c r="T462" s="220">
        <f>SUM(T463:T468)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21" t="s">
        <v>153</v>
      </c>
      <c r="AT462" s="222" t="s">
        <v>72</v>
      </c>
      <c r="AU462" s="222" t="s">
        <v>73</v>
      </c>
      <c r="AY462" s="221" t="s">
        <v>145</v>
      </c>
      <c r="BK462" s="223">
        <f>SUM(BK463:BK468)</f>
        <v>0</v>
      </c>
    </row>
    <row r="463" s="2" customFormat="1" ht="16.5" customHeight="1">
      <c r="A463" s="38"/>
      <c r="B463" s="39"/>
      <c r="C463" s="226" t="s">
        <v>216</v>
      </c>
      <c r="D463" s="226" t="s">
        <v>148</v>
      </c>
      <c r="E463" s="227" t="s">
        <v>876</v>
      </c>
      <c r="F463" s="228" t="s">
        <v>1183</v>
      </c>
      <c r="G463" s="229" t="s">
        <v>185</v>
      </c>
      <c r="H463" s="230">
        <v>10</v>
      </c>
      <c r="I463" s="231"/>
      <c r="J463" s="232">
        <f>ROUND(I463*H463,2)</f>
        <v>0</v>
      </c>
      <c r="K463" s="228" t="s">
        <v>1</v>
      </c>
      <c r="L463" s="44"/>
      <c r="M463" s="233" t="s">
        <v>1</v>
      </c>
      <c r="N463" s="234" t="s">
        <v>38</v>
      </c>
      <c r="O463" s="91"/>
      <c r="P463" s="235">
        <f>O463*H463</f>
        <v>0</v>
      </c>
      <c r="Q463" s="235">
        <v>0</v>
      </c>
      <c r="R463" s="235">
        <f>Q463*H463</f>
        <v>0</v>
      </c>
      <c r="S463" s="235">
        <v>0</v>
      </c>
      <c r="T463" s="23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7" t="s">
        <v>573</v>
      </c>
      <c r="AT463" s="237" t="s">
        <v>148</v>
      </c>
      <c r="AU463" s="237" t="s">
        <v>80</v>
      </c>
      <c r="AY463" s="17" t="s">
        <v>145</v>
      </c>
      <c r="BE463" s="238">
        <f>IF(N463="základní",J463,0)</f>
        <v>0</v>
      </c>
      <c r="BF463" s="238">
        <f>IF(N463="snížená",J463,0)</f>
        <v>0</v>
      </c>
      <c r="BG463" s="238">
        <f>IF(N463="zákl. přenesená",J463,0)</f>
        <v>0</v>
      </c>
      <c r="BH463" s="238">
        <f>IF(N463="sníž. přenesená",J463,0)</f>
        <v>0</v>
      </c>
      <c r="BI463" s="238">
        <f>IF(N463="nulová",J463,0)</f>
        <v>0</v>
      </c>
      <c r="BJ463" s="17" t="s">
        <v>80</v>
      </c>
      <c r="BK463" s="238">
        <f>ROUND(I463*H463,2)</f>
        <v>0</v>
      </c>
      <c r="BL463" s="17" t="s">
        <v>573</v>
      </c>
      <c r="BM463" s="237" t="s">
        <v>1184</v>
      </c>
    </row>
    <row r="464" s="2" customFormat="1">
      <c r="A464" s="38"/>
      <c r="B464" s="39"/>
      <c r="C464" s="40"/>
      <c r="D464" s="239" t="s">
        <v>155</v>
      </c>
      <c r="E464" s="40"/>
      <c r="F464" s="240" t="s">
        <v>1183</v>
      </c>
      <c r="G464" s="40"/>
      <c r="H464" s="40"/>
      <c r="I464" s="241"/>
      <c r="J464" s="40"/>
      <c r="K464" s="40"/>
      <c r="L464" s="44"/>
      <c r="M464" s="242"/>
      <c r="N464" s="243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155</v>
      </c>
      <c r="AU464" s="17" t="s">
        <v>80</v>
      </c>
    </row>
    <row r="465" s="15" customFormat="1">
      <c r="A465" s="15"/>
      <c r="B465" s="268"/>
      <c r="C465" s="269"/>
      <c r="D465" s="239" t="s">
        <v>159</v>
      </c>
      <c r="E465" s="270" t="s">
        <v>1</v>
      </c>
      <c r="F465" s="271" t="s">
        <v>1093</v>
      </c>
      <c r="G465" s="269"/>
      <c r="H465" s="270" t="s">
        <v>1</v>
      </c>
      <c r="I465" s="272"/>
      <c r="J465" s="269"/>
      <c r="K465" s="269"/>
      <c r="L465" s="273"/>
      <c r="M465" s="274"/>
      <c r="N465" s="275"/>
      <c r="O465" s="275"/>
      <c r="P465" s="275"/>
      <c r="Q465" s="275"/>
      <c r="R465" s="275"/>
      <c r="S465" s="275"/>
      <c r="T465" s="276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7" t="s">
        <v>159</v>
      </c>
      <c r="AU465" s="277" t="s">
        <v>80</v>
      </c>
      <c r="AV465" s="15" t="s">
        <v>80</v>
      </c>
      <c r="AW465" s="15" t="s">
        <v>30</v>
      </c>
      <c r="AX465" s="15" t="s">
        <v>73</v>
      </c>
      <c r="AY465" s="277" t="s">
        <v>145</v>
      </c>
    </row>
    <row r="466" s="13" customFormat="1">
      <c r="A466" s="13"/>
      <c r="B466" s="246"/>
      <c r="C466" s="247"/>
      <c r="D466" s="239" t="s">
        <v>159</v>
      </c>
      <c r="E466" s="248" t="s">
        <v>1</v>
      </c>
      <c r="F466" s="249" t="s">
        <v>446</v>
      </c>
      <c r="G466" s="247"/>
      <c r="H466" s="250">
        <v>10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6" t="s">
        <v>159</v>
      </c>
      <c r="AU466" s="256" t="s">
        <v>80</v>
      </c>
      <c r="AV466" s="13" t="s">
        <v>82</v>
      </c>
      <c r="AW466" s="13" t="s">
        <v>30</v>
      </c>
      <c r="AX466" s="13" t="s">
        <v>80</v>
      </c>
      <c r="AY466" s="256" t="s">
        <v>145</v>
      </c>
    </row>
    <row r="467" s="2" customFormat="1" ht="16.5" customHeight="1">
      <c r="A467" s="38"/>
      <c r="B467" s="39"/>
      <c r="C467" s="226" t="s">
        <v>235</v>
      </c>
      <c r="D467" s="226" t="s">
        <v>148</v>
      </c>
      <c r="E467" s="227" t="s">
        <v>576</v>
      </c>
      <c r="F467" s="228" t="s">
        <v>577</v>
      </c>
      <c r="G467" s="229" t="s">
        <v>572</v>
      </c>
      <c r="H467" s="230">
        <v>1</v>
      </c>
      <c r="I467" s="231"/>
      <c r="J467" s="232">
        <f>ROUND(I467*H467,2)</f>
        <v>0</v>
      </c>
      <c r="K467" s="228" t="s">
        <v>1</v>
      </c>
      <c r="L467" s="44"/>
      <c r="M467" s="233" t="s">
        <v>1</v>
      </c>
      <c r="N467" s="234" t="s">
        <v>38</v>
      </c>
      <c r="O467" s="91"/>
      <c r="P467" s="235">
        <f>O467*H467</f>
        <v>0</v>
      </c>
      <c r="Q467" s="235">
        <v>0</v>
      </c>
      <c r="R467" s="235">
        <f>Q467*H467</f>
        <v>0</v>
      </c>
      <c r="S467" s="235">
        <v>0</v>
      </c>
      <c r="T467" s="23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7" t="s">
        <v>573</v>
      </c>
      <c r="AT467" s="237" t="s">
        <v>148</v>
      </c>
      <c r="AU467" s="237" t="s">
        <v>80</v>
      </c>
      <c r="AY467" s="17" t="s">
        <v>145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7" t="s">
        <v>80</v>
      </c>
      <c r="BK467" s="238">
        <f>ROUND(I467*H467,2)</f>
        <v>0</v>
      </c>
      <c r="BL467" s="17" t="s">
        <v>573</v>
      </c>
      <c r="BM467" s="237" t="s">
        <v>1185</v>
      </c>
    </row>
    <row r="468" s="2" customFormat="1">
      <c r="A468" s="38"/>
      <c r="B468" s="39"/>
      <c r="C468" s="40"/>
      <c r="D468" s="239" t="s">
        <v>155</v>
      </c>
      <c r="E468" s="40"/>
      <c r="F468" s="240" t="s">
        <v>577</v>
      </c>
      <c r="G468" s="40"/>
      <c r="H468" s="40"/>
      <c r="I468" s="241"/>
      <c r="J468" s="40"/>
      <c r="K468" s="40"/>
      <c r="L468" s="44"/>
      <c r="M468" s="242"/>
      <c r="N468" s="243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155</v>
      </c>
      <c r="AU468" s="17" t="s">
        <v>80</v>
      </c>
    </row>
    <row r="469" s="12" customFormat="1" ht="25.92" customHeight="1">
      <c r="A469" s="12"/>
      <c r="B469" s="210"/>
      <c r="C469" s="211"/>
      <c r="D469" s="212" t="s">
        <v>72</v>
      </c>
      <c r="E469" s="213" t="s">
        <v>585</v>
      </c>
      <c r="F469" s="213" t="s">
        <v>586</v>
      </c>
      <c r="G469" s="211"/>
      <c r="H469" s="211"/>
      <c r="I469" s="214"/>
      <c r="J469" s="215">
        <f>BK469</f>
        <v>0</v>
      </c>
      <c r="K469" s="211"/>
      <c r="L469" s="216"/>
      <c r="M469" s="217"/>
      <c r="N469" s="218"/>
      <c r="O469" s="218"/>
      <c r="P469" s="219">
        <f>P470+SUM(P471:P473)+P482</f>
        <v>0</v>
      </c>
      <c r="Q469" s="218"/>
      <c r="R469" s="219">
        <f>R470+SUM(R471:R473)+R482</f>
        <v>0</v>
      </c>
      <c r="S469" s="218"/>
      <c r="T469" s="220">
        <f>T470+SUM(T471:T473)+T482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1" t="s">
        <v>481</v>
      </c>
      <c r="AT469" s="222" t="s">
        <v>72</v>
      </c>
      <c r="AU469" s="222" t="s">
        <v>73</v>
      </c>
      <c r="AY469" s="221" t="s">
        <v>145</v>
      </c>
      <c r="BK469" s="223">
        <f>BK470+SUM(BK471:BK473)+BK482</f>
        <v>0</v>
      </c>
    </row>
    <row r="470" s="2" customFormat="1" ht="16.5" customHeight="1">
      <c r="A470" s="38"/>
      <c r="B470" s="39"/>
      <c r="C470" s="226" t="s">
        <v>575</v>
      </c>
      <c r="D470" s="226" t="s">
        <v>148</v>
      </c>
      <c r="E470" s="227" t="s">
        <v>588</v>
      </c>
      <c r="F470" s="228" t="s">
        <v>589</v>
      </c>
      <c r="G470" s="229" t="s">
        <v>590</v>
      </c>
      <c r="H470" s="289"/>
      <c r="I470" s="231"/>
      <c r="J470" s="232">
        <f>ROUND(I470*H470,2)</f>
        <v>0</v>
      </c>
      <c r="K470" s="228" t="s">
        <v>152</v>
      </c>
      <c r="L470" s="44"/>
      <c r="M470" s="233" t="s">
        <v>1</v>
      </c>
      <c r="N470" s="234" t="s">
        <v>38</v>
      </c>
      <c r="O470" s="91"/>
      <c r="P470" s="235">
        <f>O470*H470</f>
        <v>0</v>
      </c>
      <c r="Q470" s="235">
        <v>0</v>
      </c>
      <c r="R470" s="235">
        <f>Q470*H470</f>
        <v>0</v>
      </c>
      <c r="S470" s="235">
        <v>0</v>
      </c>
      <c r="T470" s="23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7" t="s">
        <v>591</v>
      </c>
      <c r="AT470" s="237" t="s">
        <v>148</v>
      </c>
      <c r="AU470" s="237" t="s">
        <v>80</v>
      </c>
      <c r="AY470" s="17" t="s">
        <v>145</v>
      </c>
      <c r="BE470" s="238">
        <f>IF(N470="základní",J470,0)</f>
        <v>0</v>
      </c>
      <c r="BF470" s="238">
        <f>IF(N470="snížená",J470,0)</f>
        <v>0</v>
      </c>
      <c r="BG470" s="238">
        <f>IF(N470="zákl. přenesená",J470,0)</f>
        <v>0</v>
      </c>
      <c r="BH470" s="238">
        <f>IF(N470="sníž. přenesená",J470,0)</f>
        <v>0</v>
      </c>
      <c r="BI470" s="238">
        <f>IF(N470="nulová",J470,0)</f>
        <v>0</v>
      </c>
      <c r="BJ470" s="17" t="s">
        <v>80</v>
      </c>
      <c r="BK470" s="238">
        <f>ROUND(I470*H470,2)</f>
        <v>0</v>
      </c>
      <c r="BL470" s="17" t="s">
        <v>591</v>
      </c>
      <c r="BM470" s="237" t="s">
        <v>1186</v>
      </c>
    </row>
    <row r="471" s="2" customFormat="1">
      <c r="A471" s="38"/>
      <c r="B471" s="39"/>
      <c r="C471" s="40"/>
      <c r="D471" s="239" t="s">
        <v>155</v>
      </c>
      <c r="E471" s="40"/>
      <c r="F471" s="240" t="s">
        <v>589</v>
      </c>
      <c r="G471" s="40"/>
      <c r="H471" s="40"/>
      <c r="I471" s="241"/>
      <c r="J471" s="40"/>
      <c r="K471" s="40"/>
      <c r="L471" s="44"/>
      <c r="M471" s="242"/>
      <c r="N471" s="243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155</v>
      </c>
      <c r="AU471" s="17" t="s">
        <v>80</v>
      </c>
    </row>
    <row r="472" s="2" customFormat="1">
      <c r="A472" s="38"/>
      <c r="B472" s="39"/>
      <c r="C472" s="40"/>
      <c r="D472" s="244" t="s">
        <v>157</v>
      </c>
      <c r="E472" s="40"/>
      <c r="F472" s="245" t="s">
        <v>593</v>
      </c>
      <c r="G472" s="40"/>
      <c r="H472" s="40"/>
      <c r="I472" s="241"/>
      <c r="J472" s="40"/>
      <c r="K472" s="40"/>
      <c r="L472" s="44"/>
      <c r="M472" s="242"/>
      <c r="N472" s="243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157</v>
      </c>
      <c r="AU472" s="17" t="s">
        <v>80</v>
      </c>
    </row>
    <row r="473" s="12" customFormat="1" ht="22.8" customHeight="1">
      <c r="A473" s="12"/>
      <c r="B473" s="210"/>
      <c r="C473" s="211"/>
      <c r="D473" s="212" t="s">
        <v>72</v>
      </c>
      <c r="E473" s="224" t="s">
        <v>604</v>
      </c>
      <c r="F473" s="224" t="s">
        <v>589</v>
      </c>
      <c r="G473" s="211"/>
      <c r="H473" s="211"/>
      <c r="I473" s="214"/>
      <c r="J473" s="225">
        <f>BK473</f>
        <v>0</v>
      </c>
      <c r="K473" s="211"/>
      <c r="L473" s="216"/>
      <c r="M473" s="217"/>
      <c r="N473" s="218"/>
      <c r="O473" s="218"/>
      <c r="P473" s="219">
        <f>SUM(P474:P481)</f>
        <v>0</v>
      </c>
      <c r="Q473" s="218"/>
      <c r="R473" s="219">
        <f>SUM(R474:R481)</f>
        <v>0</v>
      </c>
      <c r="S473" s="218"/>
      <c r="T473" s="220">
        <f>SUM(T474:T481)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1" t="s">
        <v>481</v>
      </c>
      <c r="AT473" s="222" t="s">
        <v>72</v>
      </c>
      <c r="AU473" s="222" t="s">
        <v>80</v>
      </c>
      <c r="AY473" s="221" t="s">
        <v>145</v>
      </c>
      <c r="BK473" s="223">
        <f>SUM(BK474:BK481)</f>
        <v>0</v>
      </c>
    </row>
    <row r="474" s="2" customFormat="1" ht="24.15" customHeight="1">
      <c r="A474" s="38"/>
      <c r="B474" s="39"/>
      <c r="C474" s="226" t="s">
        <v>605</v>
      </c>
      <c r="D474" s="226" t="s">
        <v>148</v>
      </c>
      <c r="E474" s="227" t="s">
        <v>606</v>
      </c>
      <c r="F474" s="228" t="s">
        <v>607</v>
      </c>
      <c r="G474" s="229" t="s">
        <v>572</v>
      </c>
      <c r="H474" s="230">
        <v>1</v>
      </c>
      <c r="I474" s="231"/>
      <c r="J474" s="232">
        <f>ROUND(I474*H474,2)</f>
        <v>0</v>
      </c>
      <c r="K474" s="228" t="s">
        <v>152</v>
      </c>
      <c r="L474" s="44"/>
      <c r="M474" s="233" t="s">
        <v>1</v>
      </c>
      <c r="N474" s="234" t="s">
        <v>38</v>
      </c>
      <c r="O474" s="91"/>
      <c r="P474" s="235">
        <f>O474*H474</f>
        <v>0</v>
      </c>
      <c r="Q474" s="235">
        <v>0</v>
      </c>
      <c r="R474" s="235">
        <f>Q474*H474</f>
        <v>0</v>
      </c>
      <c r="S474" s="235">
        <v>0</v>
      </c>
      <c r="T474" s="23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7" t="s">
        <v>591</v>
      </c>
      <c r="AT474" s="237" t="s">
        <v>148</v>
      </c>
      <c r="AU474" s="237" t="s">
        <v>82</v>
      </c>
      <c r="AY474" s="17" t="s">
        <v>145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80</v>
      </c>
      <c r="BK474" s="238">
        <f>ROUND(I474*H474,2)</f>
        <v>0</v>
      </c>
      <c r="BL474" s="17" t="s">
        <v>591</v>
      </c>
      <c r="BM474" s="237" t="s">
        <v>1187</v>
      </c>
    </row>
    <row r="475" s="2" customFormat="1">
      <c r="A475" s="38"/>
      <c r="B475" s="39"/>
      <c r="C475" s="40"/>
      <c r="D475" s="239" t="s">
        <v>155</v>
      </c>
      <c r="E475" s="40"/>
      <c r="F475" s="240" t="s">
        <v>607</v>
      </c>
      <c r="G475" s="40"/>
      <c r="H475" s="40"/>
      <c r="I475" s="241"/>
      <c r="J475" s="40"/>
      <c r="K475" s="40"/>
      <c r="L475" s="44"/>
      <c r="M475" s="242"/>
      <c r="N475" s="243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155</v>
      </c>
      <c r="AU475" s="17" t="s">
        <v>82</v>
      </c>
    </row>
    <row r="476" s="2" customFormat="1">
      <c r="A476" s="38"/>
      <c r="B476" s="39"/>
      <c r="C476" s="40"/>
      <c r="D476" s="244" t="s">
        <v>157</v>
      </c>
      <c r="E476" s="40"/>
      <c r="F476" s="245" t="s">
        <v>609</v>
      </c>
      <c r="G476" s="40"/>
      <c r="H476" s="40"/>
      <c r="I476" s="241"/>
      <c r="J476" s="40"/>
      <c r="K476" s="40"/>
      <c r="L476" s="44"/>
      <c r="M476" s="242"/>
      <c r="N476" s="243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157</v>
      </c>
      <c r="AU476" s="17" t="s">
        <v>82</v>
      </c>
    </row>
    <row r="477" s="2" customFormat="1">
      <c r="A477" s="38"/>
      <c r="B477" s="39"/>
      <c r="C477" s="40"/>
      <c r="D477" s="239" t="s">
        <v>583</v>
      </c>
      <c r="E477" s="40"/>
      <c r="F477" s="288" t="s">
        <v>1188</v>
      </c>
      <c r="G477" s="40"/>
      <c r="H477" s="40"/>
      <c r="I477" s="241"/>
      <c r="J477" s="40"/>
      <c r="K477" s="40"/>
      <c r="L477" s="44"/>
      <c r="M477" s="242"/>
      <c r="N477" s="243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583</v>
      </c>
      <c r="AU477" s="17" t="s">
        <v>82</v>
      </c>
    </row>
    <row r="478" s="2" customFormat="1" ht="16.5" customHeight="1">
      <c r="A478" s="38"/>
      <c r="B478" s="39"/>
      <c r="C478" s="226" t="s">
        <v>611</v>
      </c>
      <c r="D478" s="226" t="s">
        <v>148</v>
      </c>
      <c r="E478" s="227" t="s">
        <v>612</v>
      </c>
      <c r="F478" s="228" t="s">
        <v>613</v>
      </c>
      <c r="G478" s="229" t="s">
        <v>614</v>
      </c>
      <c r="H478" s="230">
        <v>1</v>
      </c>
      <c r="I478" s="231"/>
      <c r="J478" s="232">
        <f>ROUND(I478*H478,2)</f>
        <v>0</v>
      </c>
      <c r="K478" s="228" t="s">
        <v>152</v>
      </c>
      <c r="L478" s="44"/>
      <c r="M478" s="233" t="s">
        <v>1</v>
      </c>
      <c r="N478" s="234" t="s">
        <v>38</v>
      </c>
      <c r="O478" s="91"/>
      <c r="P478" s="235">
        <f>O478*H478</f>
        <v>0</v>
      </c>
      <c r="Q478" s="235">
        <v>0</v>
      </c>
      <c r="R478" s="235">
        <f>Q478*H478</f>
        <v>0</v>
      </c>
      <c r="S478" s="235">
        <v>0</v>
      </c>
      <c r="T478" s="23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7" t="s">
        <v>591</v>
      </c>
      <c r="AT478" s="237" t="s">
        <v>148</v>
      </c>
      <c r="AU478" s="237" t="s">
        <v>82</v>
      </c>
      <c r="AY478" s="17" t="s">
        <v>145</v>
      </c>
      <c r="BE478" s="238">
        <f>IF(N478="základní",J478,0)</f>
        <v>0</v>
      </c>
      <c r="BF478" s="238">
        <f>IF(N478="snížená",J478,0)</f>
        <v>0</v>
      </c>
      <c r="BG478" s="238">
        <f>IF(N478="zákl. přenesená",J478,0)</f>
        <v>0</v>
      </c>
      <c r="BH478" s="238">
        <f>IF(N478="sníž. přenesená",J478,0)</f>
        <v>0</v>
      </c>
      <c r="BI478" s="238">
        <f>IF(N478="nulová",J478,0)</f>
        <v>0</v>
      </c>
      <c r="BJ478" s="17" t="s">
        <v>80</v>
      </c>
      <c r="BK478" s="238">
        <f>ROUND(I478*H478,2)</f>
        <v>0</v>
      </c>
      <c r="BL478" s="17" t="s">
        <v>591</v>
      </c>
      <c r="BM478" s="237" t="s">
        <v>1189</v>
      </c>
    </row>
    <row r="479" s="2" customFormat="1">
      <c r="A479" s="38"/>
      <c r="B479" s="39"/>
      <c r="C479" s="40"/>
      <c r="D479" s="239" t="s">
        <v>155</v>
      </c>
      <c r="E479" s="40"/>
      <c r="F479" s="240" t="s">
        <v>613</v>
      </c>
      <c r="G479" s="40"/>
      <c r="H479" s="40"/>
      <c r="I479" s="241"/>
      <c r="J479" s="40"/>
      <c r="K479" s="40"/>
      <c r="L479" s="44"/>
      <c r="M479" s="242"/>
      <c r="N479" s="243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155</v>
      </c>
      <c r="AU479" s="17" t="s">
        <v>82</v>
      </c>
    </row>
    <row r="480" s="2" customFormat="1">
      <c r="A480" s="38"/>
      <c r="B480" s="39"/>
      <c r="C480" s="40"/>
      <c r="D480" s="244" t="s">
        <v>157</v>
      </c>
      <c r="E480" s="40"/>
      <c r="F480" s="245" t="s">
        <v>616</v>
      </c>
      <c r="G480" s="40"/>
      <c r="H480" s="40"/>
      <c r="I480" s="241"/>
      <c r="J480" s="40"/>
      <c r="K480" s="40"/>
      <c r="L480" s="44"/>
      <c r="M480" s="242"/>
      <c r="N480" s="243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157</v>
      </c>
      <c r="AU480" s="17" t="s">
        <v>82</v>
      </c>
    </row>
    <row r="481" s="2" customFormat="1">
      <c r="A481" s="38"/>
      <c r="B481" s="39"/>
      <c r="C481" s="40"/>
      <c r="D481" s="239" t="s">
        <v>583</v>
      </c>
      <c r="E481" s="40"/>
      <c r="F481" s="288" t="s">
        <v>1190</v>
      </c>
      <c r="G481" s="40"/>
      <c r="H481" s="40"/>
      <c r="I481" s="241"/>
      <c r="J481" s="40"/>
      <c r="K481" s="40"/>
      <c r="L481" s="44"/>
      <c r="M481" s="242"/>
      <c r="N481" s="243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583</v>
      </c>
      <c r="AU481" s="17" t="s">
        <v>82</v>
      </c>
    </row>
    <row r="482" s="12" customFormat="1" ht="22.8" customHeight="1">
      <c r="A482" s="12"/>
      <c r="B482" s="210"/>
      <c r="C482" s="211"/>
      <c r="D482" s="212" t="s">
        <v>72</v>
      </c>
      <c r="E482" s="224" t="s">
        <v>1191</v>
      </c>
      <c r="F482" s="224" t="s">
        <v>1192</v>
      </c>
      <c r="G482" s="211"/>
      <c r="H482" s="211"/>
      <c r="I482" s="214"/>
      <c r="J482" s="225">
        <f>BK482</f>
        <v>0</v>
      </c>
      <c r="K482" s="211"/>
      <c r="L482" s="216"/>
      <c r="M482" s="217"/>
      <c r="N482" s="218"/>
      <c r="O482" s="218"/>
      <c r="P482" s="219">
        <f>SUM(P483:P486)</f>
        <v>0</v>
      </c>
      <c r="Q482" s="218"/>
      <c r="R482" s="219">
        <f>SUM(R483:R486)</f>
        <v>0</v>
      </c>
      <c r="S482" s="218"/>
      <c r="T482" s="220">
        <f>SUM(T483:T486)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21" t="s">
        <v>481</v>
      </c>
      <c r="AT482" s="222" t="s">
        <v>72</v>
      </c>
      <c r="AU482" s="222" t="s">
        <v>80</v>
      </c>
      <c r="AY482" s="221" t="s">
        <v>145</v>
      </c>
      <c r="BK482" s="223">
        <f>SUM(BK483:BK486)</f>
        <v>0</v>
      </c>
    </row>
    <row r="483" s="2" customFormat="1" ht="16.5" customHeight="1">
      <c r="A483" s="38"/>
      <c r="B483" s="39"/>
      <c r="C483" s="226" t="s">
        <v>579</v>
      </c>
      <c r="D483" s="226" t="s">
        <v>148</v>
      </c>
      <c r="E483" s="227" t="s">
        <v>595</v>
      </c>
      <c r="F483" s="228" t="s">
        <v>596</v>
      </c>
      <c r="G483" s="229" t="s">
        <v>572</v>
      </c>
      <c r="H483" s="230">
        <v>1</v>
      </c>
      <c r="I483" s="231"/>
      <c r="J483" s="232">
        <f>ROUND(I483*H483,2)</f>
        <v>0</v>
      </c>
      <c r="K483" s="228" t="s">
        <v>152</v>
      </c>
      <c r="L483" s="44"/>
      <c r="M483" s="233" t="s">
        <v>1</v>
      </c>
      <c r="N483" s="234" t="s">
        <v>38</v>
      </c>
      <c r="O483" s="91"/>
      <c r="P483" s="235">
        <f>O483*H483</f>
        <v>0</v>
      </c>
      <c r="Q483" s="235">
        <v>0</v>
      </c>
      <c r="R483" s="235">
        <f>Q483*H483</f>
        <v>0</v>
      </c>
      <c r="S483" s="235">
        <v>0</v>
      </c>
      <c r="T483" s="23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7" t="s">
        <v>591</v>
      </c>
      <c r="AT483" s="237" t="s">
        <v>148</v>
      </c>
      <c r="AU483" s="237" t="s">
        <v>82</v>
      </c>
      <c r="AY483" s="17" t="s">
        <v>145</v>
      </c>
      <c r="BE483" s="238">
        <f>IF(N483="základní",J483,0)</f>
        <v>0</v>
      </c>
      <c r="BF483" s="238">
        <f>IF(N483="snížená",J483,0)</f>
        <v>0</v>
      </c>
      <c r="BG483" s="238">
        <f>IF(N483="zákl. přenesená",J483,0)</f>
        <v>0</v>
      </c>
      <c r="BH483" s="238">
        <f>IF(N483="sníž. přenesená",J483,0)</f>
        <v>0</v>
      </c>
      <c r="BI483" s="238">
        <f>IF(N483="nulová",J483,0)</f>
        <v>0</v>
      </c>
      <c r="BJ483" s="17" t="s">
        <v>80</v>
      </c>
      <c r="BK483" s="238">
        <f>ROUND(I483*H483,2)</f>
        <v>0</v>
      </c>
      <c r="BL483" s="17" t="s">
        <v>591</v>
      </c>
      <c r="BM483" s="237" t="s">
        <v>1193</v>
      </c>
    </row>
    <row r="484" s="2" customFormat="1">
      <c r="A484" s="38"/>
      <c r="B484" s="39"/>
      <c r="C484" s="40"/>
      <c r="D484" s="239" t="s">
        <v>155</v>
      </c>
      <c r="E484" s="40"/>
      <c r="F484" s="240" t="s">
        <v>596</v>
      </c>
      <c r="G484" s="40"/>
      <c r="H484" s="40"/>
      <c r="I484" s="241"/>
      <c r="J484" s="40"/>
      <c r="K484" s="40"/>
      <c r="L484" s="44"/>
      <c r="M484" s="242"/>
      <c r="N484" s="243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155</v>
      </c>
      <c r="AU484" s="17" t="s">
        <v>82</v>
      </c>
    </row>
    <row r="485" s="2" customFormat="1">
      <c r="A485" s="38"/>
      <c r="B485" s="39"/>
      <c r="C485" s="40"/>
      <c r="D485" s="244" t="s">
        <v>157</v>
      </c>
      <c r="E485" s="40"/>
      <c r="F485" s="245" t="s">
        <v>598</v>
      </c>
      <c r="G485" s="40"/>
      <c r="H485" s="40"/>
      <c r="I485" s="241"/>
      <c r="J485" s="40"/>
      <c r="K485" s="40"/>
      <c r="L485" s="44"/>
      <c r="M485" s="242"/>
      <c r="N485" s="243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157</v>
      </c>
      <c r="AU485" s="17" t="s">
        <v>82</v>
      </c>
    </row>
    <row r="486" s="2" customFormat="1">
      <c r="A486" s="38"/>
      <c r="B486" s="39"/>
      <c r="C486" s="40"/>
      <c r="D486" s="239" t="s">
        <v>583</v>
      </c>
      <c r="E486" s="40"/>
      <c r="F486" s="288" t="s">
        <v>1194</v>
      </c>
      <c r="G486" s="40"/>
      <c r="H486" s="40"/>
      <c r="I486" s="241"/>
      <c r="J486" s="40"/>
      <c r="K486" s="40"/>
      <c r="L486" s="44"/>
      <c r="M486" s="290"/>
      <c r="N486" s="291"/>
      <c r="O486" s="292"/>
      <c r="P486" s="292"/>
      <c r="Q486" s="292"/>
      <c r="R486" s="292"/>
      <c r="S486" s="292"/>
      <c r="T486" s="293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583</v>
      </c>
      <c r="AU486" s="17" t="s">
        <v>82</v>
      </c>
    </row>
    <row r="487" s="2" customFormat="1" ht="6.96" customHeight="1">
      <c r="A487" s="38"/>
      <c r="B487" s="66"/>
      <c r="C487" s="67"/>
      <c r="D487" s="67"/>
      <c r="E487" s="67"/>
      <c r="F487" s="67"/>
      <c r="G487" s="67"/>
      <c r="H487" s="67"/>
      <c r="I487" s="67"/>
      <c r="J487" s="67"/>
      <c r="K487" s="67"/>
      <c r="L487" s="44"/>
      <c r="M487" s="38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</row>
  </sheetData>
  <sheetProtection sheet="1" autoFilter="0" formatColumns="0" formatRows="0" objects="1" scenarios="1" spinCount="100000" saltValue="38iLhBUIv+FFHdq02iXz99BCe+6SWY/l/gZhjKSsru5j6Yxj2IdoWhiSI4eiZ96ZEsAaBXE2gM7Fn7/jug1xMw==" hashValue="Ri+Tn2B/q3FBo6lRFBf0un8YJ66bLzhYjG3VFJGMqiooA6wG8tm3/vftq7RyT5eE77SSCdgFg/7gbqL8h4inHw==" algorithmName="SHA-512" password="CC35"/>
  <autoFilter ref="C137:K4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hyperlinks>
    <hyperlink ref="F143" r:id="rId1" display="https://podminky.urs.cz/item/CS_URS_2022_01/111211101"/>
    <hyperlink ref="F148" r:id="rId2" display="https://podminky.urs.cz/item/CS_URS_2022_01/112101101"/>
    <hyperlink ref="F152" r:id="rId3" display="https://podminky.urs.cz/item/CS_URS_2022_01/112251101"/>
    <hyperlink ref="F156" r:id="rId4" display="https://podminky.urs.cz/item/CS_URS_2022_01/162301501"/>
    <hyperlink ref="F161" r:id="rId5" display="https://podminky.urs.cz/item/CS_URS_2022_01/162751117"/>
    <hyperlink ref="F167" r:id="rId6" display="https://podminky.urs.cz/item/CS_URS_2022_01/167151111"/>
    <hyperlink ref="F173" r:id="rId7" display="https://podminky.urs.cz/item/CS_URS_2022_01/174111101"/>
    <hyperlink ref="F184" r:id="rId8" display="https://podminky.urs.cz/item/CS_URS_2022_01/181151331"/>
    <hyperlink ref="F189" r:id="rId9" display="https://podminky.urs.cz/item/CS_URS_2022_01/181006112"/>
    <hyperlink ref="F194" r:id="rId10" display="https://podminky.urs.cz/item/CS_URS_2022_01/181006115"/>
    <hyperlink ref="F204" r:id="rId11" display="https://podminky.urs.cz/item/CS_URS_2022_01/181411121"/>
    <hyperlink ref="F214" r:id="rId12" display="https://podminky.urs.cz/item/CS_URS_2022_01/962032231"/>
    <hyperlink ref="F224" r:id="rId13" display="https://podminky.urs.cz/item/CS_URS_2022_01/962032631"/>
    <hyperlink ref="F229" r:id="rId14" display="https://podminky.urs.cz/item/CS_URS_2022_01/962081131"/>
    <hyperlink ref="F233" r:id="rId15" display="https://podminky.urs.cz/item/CS_URS_2022_01/966062111"/>
    <hyperlink ref="F237" r:id="rId16" display="https://podminky.urs.cz/item/CS_URS_2022_01/966071822"/>
    <hyperlink ref="F241" r:id="rId17" display="https://podminky.urs.cz/item/CS_URS_2022_01/968062356"/>
    <hyperlink ref="F253" r:id="rId18" display="https://podminky.urs.cz/item/CS_URS_2022_01/968062455"/>
    <hyperlink ref="F258" r:id="rId19" display="https://podminky.urs.cz/item/CS_URS_2022_01/981011111"/>
    <hyperlink ref="F266" r:id="rId20" display="https://podminky.urs.cz/item/CS_URS_2022_01/981011313"/>
    <hyperlink ref="F280" r:id="rId21" display="https://podminky.urs.cz/item/CS_URS_2022_01/997006002"/>
    <hyperlink ref="F283" r:id="rId22" display="https://podminky.urs.cz/item/CS_URS_2022_01/997006004"/>
    <hyperlink ref="F288" r:id="rId23" display="https://podminky.urs.cz/item/CS_URS_2022_01/997006512"/>
    <hyperlink ref="F291" r:id="rId24" display="https://podminky.urs.cz/item/CS_URS_2022_01/997006519"/>
    <hyperlink ref="F295" r:id="rId25" display="https://podminky.urs.cz/item/CS_URS_2022_01/997013603"/>
    <hyperlink ref="F299" r:id="rId26" display="https://podminky.urs.cz/item/CS_URS_2022_01/997013635"/>
    <hyperlink ref="F304" r:id="rId27" display="https://podminky.urs.cz/item/CS_URS_2022_01/997013804"/>
    <hyperlink ref="F308" r:id="rId28" display="https://podminky.urs.cz/item/CS_URS_2022_01/997013811"/>
    <hyperlink ref="F312" r:id="rId29" display="https://podminky.urs.cz/item/CS_URS_2022_01/997013814"/>
    <hyperlink ref="F316" r:id="rId30" display="https://podminky.urs.cz/item/CS_URS_2022_01/997013821"/>
    <hyperlink ref="F323" r:id="rId31" display="https://podminky.urs.cz/item/CS_URS_2022_01/712363801"/>
    <hyperlink ref="F328" r:id="rId32" display="https://podminky.urs.cz/item/CS_URS_2022_01/725210821"/>
    <hyperlink ref="F332" r:id="rId33" display="https://podminky.urs.cz/item/CS_URS_2022_01/725220842"/>
    <hyperlink ref="F336" r:id="rId34" display="https://podminky.urs.cz/item/CS_URS_2022_01/741211823"/>
    <hyperlink ref="F340" r:id="rId35" display="https://podminky.urs.cz/item/CS_URS_2022_01/741213813"/>
    <hyperlink ref="F345" r:id="rId36" display="https://podminky.urs.cz/item/CS_URS_2022_01/762331812"/>
    <hyperlink ref="F355" r:id="rId37" display="https://podminky.urs.cz/item/CS_URS_2022_01/762341811"/>
    <hyperlink ref="F365" r:id="rId38" display="https://podminky.urs.cz/item/CS_URS_2022_01/762522811"/>
    <hyperlink ref="F369" r:id="rId39" display="https://podminky.urs.cz/item/CS_URS_2022_01/762811811"/>
    <hyperlink ref="F374" r:id="rId40" display="https://podminky.urs.cz/item/CS_URS_2022_01/762822820"/>
    <hyperlink ref="F384" r:id="rId41" display="https://podminky.urs.cz/item/CS_URS_2022_01/762841812"/>
    <hyperlink ref="F395" r:id="rId42" display="https://podminky.urs.cz/item/CS_URS_2022_01/764001821"/>
    <hyperlink ref="F400" r:id="rId43" display="https://podminky.urs.cz/item/CS_URS_2022_01/764002801"/>
    <hyperlink ref="F405" r:id="rId44" display="https://podminky.urs.cz/item/CS_URS_2022_01/764002851"/>
    <hyperlink ref="F413" r:id="rId45" display="https://podminky.urs.cz/item/CS_URS_2022_01/764002871"/>
    <hyperlink ref="F418" r:id="rId46" display="https://podminky.urs.cz/item/CS_URS_2022_01/764004801"/>
    <hyperlink ref="F426" r:id="rId47" display="https://podminky.urs.cz/item/CS_URS_2022_01/764004861"/>
    <hyperlink ref="F432" r:id="rId48" display="https://podminky.urs.cz/item/CS_URS_2022_01/765131803"/>
    <hyperlink ref="F437" r:id="rId49" display="https://podminky.urs.cz/item/CS_URS_2022_01/765161801"/>
    <hyperlink ref="F446" r:id="rId50" display="https://podminky.urs.cz/item/CS_URS_2022_01/767871810"/>
    <hyperlink ref="F452" r:id="rId51" display="https://podminky.urs.cz/item/CS_URS_2022_01/787700802"/>
    <hyperlink ref="F472" r:id="rId52" display="https://podminky.urs.cz/item/CS_URS_2022_01/030001000"/>
    <hyperlink ref="F476" r:id="rId53" display="https://podminky.urs.cz/item/CS_URS_2022_01/034203000"/>
    <hyperlink ref="F480" r:id="rId54" display="https://podminky.urs.cz/item/CS_URS_2022_01/035103001"/>
    <hyperlink ref="F485" r:id="rId55" display="https://podminky.urs.cz/item/CS_URS_2022_01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100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Hradecko demolice</v>
      </c>
      <c r="F7" s="150"/>
      <c r="G7" s="150"/>
      <c r="H7" s="150"/>
      <c r="L7" s="20"/>
    </row>
    <row r="8" s="1" customFormat="1" ht="12" customHeight="1">
      <c r="B8" s="20"/>
      <c r="D8" s="150" t="s">
        <v>101</v>
      </c>
      <c r="L8" s="20"/>
    </row>
    <row r="9" s="2" customFormat="1" ht="16.5" customHeight="1">
      <c r="A9" s="38"/>
      <c r="B9" s="44"/>
      <c r="C9" s="38"/>
      <c r="D9" s="38"/>
      <c r="E9" s="151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103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1195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7. 6. 2022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105</v>
      </c>
      <c r="F17" s="38"/>
      <c r="G17" s="38"/>
      <c r="H17" s="38"/>
      <c r="I17" s="150" t="s">
        <v>26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21</v>
      </c>
      <c r="F23" s="38"/>
      <c r="G23" s="38"/>
      <c r="H23" s="38"/>
      <c r="I23" s="150" t="s">
        <v>26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106</v>
      </c>
      <c r="F26" s="38"/>
      <c r="G26" s="38"/>
      <c r="H26" s="38"/>
      <c r="I26" s="150" t="s">
        <v>26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ROUND((SUM(BE136:BE403)),  2)</f>
        <v>0</v>
      </c>
      <c r="G35" s="38"/>
      <c r="H35" s="38"/>
      <c r="I35" s="164">
        <v>0.20999999999999999</v>
      </c>
      <c r="J35" s="163">
        <f>ROUND(((SUM(BE136:BE403))*I35),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ROUND((SUM(BF136:BF403)),  2)</f>
        <v>0</v>
      </c>
      <c r="G36" s="38"/>
      <c r="H36" s="38"/>
      <c r="I36" s="164">
        <v>0.14999999999999999</v>
      </c>
      <c r="J36" s="163">
        <f>ROUND(((SUM(BF136:BF403))*I36),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ROUND((SUM(BG136:BG403)),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ROUND((SUM(BH136:BH403)),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ROUND((SUM(BI136:BI403)),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Hradecko demolice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029 - Slatiňany - stavědlo 2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7. 6. 2022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 s.o. OŘ. Hradec Králové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>FRAM Consult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J136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s="9" customFormat="1" ht="24.96" customHeight="1">
      <c r="A99" s="9"/>
      <c r="B99" s="188"/>
      <c r="C99" s="189"/>
      <c r="D99" s="190" t="s">
        <v>112</v>
      </c>
      <c r="E99" s="191"/>
      <c r="F99" s="191"/>
      <c r="G99" s="191"/>
      <c r="H99" s="191"/>
      <c r="I99" s="191"/>
      <c r="J99" s="192">
        <f>J137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113</v>
      </c>
      <c r="E100" s="196"/>
      <c r="F100" s="196"/>
      <c r="G100" s="196"/>
      <c r="H100" s="196"/>
      <c r="I100" s="196"/>
      <c r="J100" s="197">
        <f>J138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115</v>
      </c>
      <c r="E101" s="196"/>
      <c r="F101" s="196"/>
      <c r="G101" s="196"/>
      <c r="H101" s="196"/>
      <c r="I101" s="196"/>
      <c r="J101" s="197">
        <f>J228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116</v>
      </c>
      <c r="E102" s="196"/>
      <c r="F102" s="196"/>
      <c r="G102" s="196"/>
      <c r="H102" s="196"/>
      <c r="I102" s="196"/>
      <c r="J102" s="197">
        <f>J253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117</v>
      </c>
      <c r="E103" s="196"/>
      <c r="F103" s="196"/>
      <c r="G103" s="196"/>
      <c r="H103" s="196"/>
      <c r="I103" s="196"/>
      <c r="J103" s="197">
        <f>J262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118</v>
      </c>
      <c r="E104" s="191"/>
      <c r="F104" s="191"/>
      <c r="G104" s="191"/>
      <c r="H104" s="191"/>
      <c r="I104" s="191"/>
      <c r="J104" s="192">
        <f>J294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119</v>
      </c>
      <c r="E105" s="196"/>
      <c r="F105" s="196"/>
      <c r="G105" s="196"/>
      <c r="H105" s="196"/>
      <c r="I105" s="196"/>
      <c r="J105" s="197">
        <f>J295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619</v>
      </c>
      <c r="E106" s="196"/>
      <c r="F106" s="196"/>
      <c r="G106" s="196"/>
      <c r="H106" s="196"/>
      <c r="I106" s="196"/>
      <c r="J106" s="197">
        <f>J299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120</v>
      </c>
      <c r="E107" s="196"/>
      <c r="F107" s="196"/>
      <c r="G107" s="196"/>
      <c r="H107" s="196"/>
      <c r="I107" s="196"/>
      <c r="J107" s="197">
        <f>J315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121</v>
      </c>
      <c r="E108" s="196"/>
      <c r="F108" s="196"/>
      <c r="G108" s="196"/>
      <c r="H108" s="196"/>
      <c r="I108" s="196"/>
      <c r="J108" s="197">
        <f>J334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123</v>
      </c>
      <c r="E109" s="196"/>
      <c r="F109" s="196"/>
      <c r="G109" s="196"/>
      <c r="H109" s="196"/>
      <c r="I109" s="196"/>
      <c r="J109" s="197">
        <f>J359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125</v>
      </c>
      <c r="E110" s="196"/>
      <c r="F110" s="196"/>
      <c r="G110" s="196"/>
      <c r="H110" s="196"/>
      <c r="I110" s="196"/>
      <c r="J110" s="197">
        <f>J363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126</v>
      </c>
      <c r="E111" s="196"/>
      <c r="F111" s="196"/>
      <c r="G111" s="196"/>
      <c r="H111" s="196"/>
      <c r="I111" s="196"/>
      <c r="J111" s="197">
        <f>J369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8"/>
      <c r="C112" s="189"/>
      <c r="D112" s="190" t="s">
        <v>127</v>
      </c>
      <c r="E112" s="191"/>
      <c r="F112" s="191"/>
      <c r="G112" s="191"/>
      <c r="H112" s="191"/>
      <c r="I112" s="191"/>
      <c r="J112" s="192">
        <f>J380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88"/>
      <c r="C113" s="189"/>
      <c r="D113" s="190" t="s">
        <v>128</v>
      </c>
      <c r="E113" s="191"/>
      <c r="F113" s="191"/>
      <c r="G113" s="191"/>
      <c r="H113" s="191"/>
      <c r="I113" s="191"/>
      <c r="J113" s="192">
        <f>J392</f>
        <v>0</v>
      </c>
      <c r="K113" s="189"/>
      <c r="L113" s="19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94"/>
      <c r="C114" s="133"/>
      <c r="D114" s="195" t="s">
        <v>129</v>
      </c>
      <c r="E114" s="196"/>
      <c r="F114" s="196"/>
      <c r="G114" s="196"/>
      <c r="H114" s="196"/>
      <c r="I114" s="196"/>
      <c r="J114" s="197">
        <f>J399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130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83" t="str">
        <f>E7</f>
        <v>Hradecko demolice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" customFormat="1" ht="12" customHeight="1">
      <c r="B125" s="21"/>
      <c r="C125" s="32" t="s">
        <v>101</v>
      </c>
      <c r="D125" s="22"/>
      <c r="E125" s="22"/>
      <c r="F125" s="22"/>
      <c r="G125" s="22"/>
      <c r="H125" s="22"/>
      <c r="I125" s="22"/>
      <c r="J125" s="22"/>
      <c r="K125" s="22"/>
      <c r="L125" s="20"/>
    </row>
    <row r="126" s="2" customFormat="1" ht="16.5" customHeight="1">
      <c r="A126" s="38"/>
      <c r="B126" s="39"/>
      <c r="C126" s="40"/>
      <c r="D126" s="40"/>
      <c r="E126" s="183" t="s">
        <v>102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103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E11</f>
        <v>029 - Slatiňany - stavědlo 2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F14</f>
        <v xml:space="preserve"> </v>
      </c>
      <c r="G130" s="40"/>
      <c r="H130" s="40"/>
      <c r="I130" s="32" t="s">
        <v>22</v>
      </c>
      <c r="J130" s="79" t="str">
        <f>IF(J14="","",J14)</f>
        <v>7. 6. 2022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E17</f>
        <v>SŽ s.o. OŘ. Hradec Králové</v>
      </c>
      <c r="G132" s="40"/>
      <c r="H132" s="40"/>
      <c r="I132" s="32" t="s">
        <v>29</v>
      </c>
      <c r="J132" s="36" t="str">
        <f>E23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27</v>
      </c>
      <c r="D133" s="40"/>
      <c r="E133" s="40"/>
      <c r="F133" s="27" t="str">
        <f>IF(E20="","",E20)</f>
        <v>Vyplň údaj</v>
      </c>
      <c r="G133" s="40"/>
      <c r="H133" s="40"/>
      <c r="I133" s="32" t="s">
        <v>31</v>
      </c>
      <c r="J133" s="36" t="str">
        <f>E26</f>
        <v>FRAM Consult a.s.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99"/>
      <c r="B135" s="200"/>
      <c r="C135" s="201" t="s">
        <v>131</v>
      </c>
      <c r="D135" s="202" t="s">
        <v>58</v>
      </c>
      <c r="E135" s="202" t="s">
        <v>54</v>
      </c>
      <c r="F135" s="202" t="s">
        <v>55</v>
      </c>
      <c r="G135" s="202" t="s">
        <v>132</v>
      </c>
      <c r="H135" s="202" t="s">
        <v>133</v>
      </c>
      <c r="I135" s="202" t="s">
        <v>134</v>
      </c>
      <c r="J135" s="202" t="s">
        <v>109</v>
      </c>
      <c r="K135" s="203" t="s">
        <v>135</v>
      </c>
      <c r="L135" s="204"/>
      <c r="M135" s="100" t="s">
        <v>1</v>
      </c>
      <c r="N135" s="101" t="s">
        <v>37</v>
      </c>
      <c r="O135" s="101" t="s">
        <v>136</v>
      </c>
      <c r="P135" s="101" t="s">
        <v>137</v>
      </c>
      <c r="Q135" s="101" t="s">
        <v>138</v>
      </c>
      <c r="R135" s="101" t="s">
        <v>139</v>
      </c>
      <c r="S135" s="101" t="s">
        <v>140</v>
      </c>
      <c r="T135" s="102" t="s">
        <v>141</v>
      </c>
      <c r="U135" s="199"/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/>
    </row>
    <row r="136" s="2" customFormat="1" ht="22.8" customHeight="1">
      <c r="A136" s="38"/>
      <c r="B136" s="39"/>
      <c r="C136" s="107" t="s">
        <v>142</v>
      </c>
      <c r="D136" s="40"/>
      <c r="E136" s="40"/>
      <c r="F136" s="40"/>
      <c r="G136" s="40"/>
      <c r="H136" s="40"/>
      <c r="I136" s="40"/>
      <c r="J136" s="205">
        <f>BK136</f>
        <v>0</v>
      </c>
      <c r="K136" s="40"/>
      <c r="L136" s="44"/>
      <c r="M136" s="103"/>
      <c r="N136" s="206"/>
      <c r="O136" s="104"/>
      <c r="P136" s="207">
        <f>P137+P294+P380+P392</f>
        <v>0</v>
      </c>
      <c r="Q136" s="104"/>
      <c r="R136" s="207">
        <f>R137+R294+R380+R392</f>
        <v>75.974989600000001</v>
      </c>
      <c r="S136" s="104"/>
      <c r="T136" s="208">
        <f>T137+T294+T380+T392</f>
        <v>40.773517200000001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72</v>
      </c>
      <c r="AU136" s="17" t="s">
        <v>111</v>
      </c>
      <c r="BK136" s="209">
        <f>BK137+BK294+BK380+BK392</f>
        <v>0</v>
      </c>
    </row>
    <row r="137" s="12" customFormat="1" ht="25.92" customHeight="1">
      <c r="A137" s="12"/>
      <c r="B137" s="210"/>
      <c r="C137" s="211"/>
      <c r="D137" s="212" t="s">
        <v>72</v>
      </c>
      <c r="E137" s="213" t="s">
        <v>143</v>
      </c>
      <c r="F137" s="213" t="s">
        <v>144</v>
      </c>
      <c r="G137" s="211"/>
      <c r="H137" s="211"/>
      <c r="I137" s="214"/>
      <c r="J137" s="215">
        <f>BK137</f>
        <v>0</v>
      </c>
      <c r="K137" s="211"/>
      <c r="L137" s="216"/>
      <c r="M137" s="217"/>
      <c r="N137" s="218"/>
      <c r="O137" s="218"/>
      <c r="P137" s="219">
        <f>P138+P228+P253+P262</f>
        <v>0</v>
      </c>
      <c r="Q137" s="218"/>
      <c r="R137" s="219">
        <f>R138+R228+R253+R262</f>
        <v>75.974989600000001</v>
      </c>
      <c r="S137" s="218"/>
      <c r="T137" s="220">
        <f>T138+T228+T253+T262</f>
        <v>38.230559999999997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80</v>
      </c>
      <c r="AT137" s="222" t="s">
        <v>72</v>
      </c>
      <c r="AU137" s="222" t="s">
        <v>73</v>
      </c>
      <c r="AY137" s="221" t="s">
        <v>145</v>
      </c>
      <c r="BK137" s="223">
        <f>BK138+BK228+BK253+BK262</f>
        <v>0</v>
      </c>
    </row>
    <row r="138" s="12" customFormat="1" ht="22.8" customHeight="1">
      <c r="A138" s="12"/>
      <c r="B138" s="210"/>
      <c r="C138" s="211"/>
      <c r="D138" s="212" t="s">
        <v>72</v>
      </c>
      <c r="E138" s="224" t="s">
        <v>80</v>
      </c>
      <c r="F138" s="224" t="s">
        <v>146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SUM(P139:P227)</f>
        <v>0</v>
      </c>
      <c r="Q138" s="218"/>
      <c r="R138" s="219">
        <f>SUM(R139:R227)</f>
        <v>75.974989600000001</v>
      </c>
      <c r="S138" s="218"/>
      <c r="T138" s="220">
        <f>SUM(T139:T227)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72</v>
      </c>
      <c r="AU138" s="222" t="s">
        <v>80</v>
      </c>
      <c r="AY138" s="221" t="s">
        <v>145</v>
      </c>
      <c r="BK138" s="223">
        <f>SUM(BK139:BK227)</f>
        <v>0</v>
      </c>
    </row>
    <row r="139" s="2" customFormat="1" ht="21.75" customHeight="1">
      <c r="A139" s="38"/>
      <c r="B139" s="39"/>
      <c r="C139" s="226" t="s">
        <v>368</v>
      </c>
      <c r="D139" s="226" t="s">
        <v>148</v>
      </c>
      <c r="E139" s="227" t="s">
        <v>1196</v>
      </c>
      <c r="F139" s="228" t="s">
        <v>1197</v>
      </c>
      <c r="G139" s="229" t="s">
        <v>151</v>
      </c>
      <c r="H139" s="230">
        <v>100</v>
      </c>
      <c r="I139" s="231"/>
      <c r="J139" s="232">
        <f>ROUND(I139*H139,2)</f>
        <v>0</v>
      </c>
      <c r="K139" s="228" t="s">
        <v>152</v>
      </c>
      <c r="L139" s="44"/>
      <c r="M139" s="233" t="s">
        <v>1</v>
      </c>
      <c r="N139" s="234" t="s">
        <v>38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153</v>
      </c>
      <c r="AT139" s="237" t="s">
        <v>148</v>
      </c>
      <c r="AU139" s="237" t="s">
        <v>82</v>
      </c>
      <c r="AY139" s="17" t="s">
        <v>145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80</v>
      </c>
      <c r="BK139" s="238">
        <f>ROUND(I139*H139,2)</f>
        <v>0</v>
      </c>
      <c r="BL139" s="17" t="s">
        <v>153</v>
      </c>
      <c r="BM139" s="237" t="s">
        <v>1198</v>
      </c>
    </row>
    <row r="140" s="2" customFormat="1">
      <c r="A140" s="38"/>
      <c r="B140" s="39"/>
      <c r="C140" s="40"/>
      <c r="D140" s="239" t="s">
        <v>155</v>
      </c>
      <c r="E140" s="40"/>
      <c r="F140" s="240" t="s">
        <v>1199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155</v>
      </c>
      <c r="AU140" s="17" t="s">
        <v>82</v>
      </c>
    </row>
    <row r="141" s="2" customFormat="1">
      <c r="A141" s="38"/>
      <c r="B141" s="39"/>
      <c r="C141" s="40"/>
      <c r="D141" s="244" t="s">
        <v>157</v>
      </c>
      <c r="E141" s="40"/>
      <c r="F141" s="245" t="s">
        <v>1200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82</v>
      </c>
    </row>
    <row r="142" s="15" customFormat="1">
      <c r="A142" s="15"/>
      <c r="B142" s="268"/>
      <c r="C142" s="269"/>
      <c r="D142" s="239" t="s">
        <v>159</v>
      </c>
      <c r="E142" s="270" t="s">
        <v>1</v>
      </c>
      <c r="F142" s="271" t="s">
        <v>1201</v>
      </c>
      <c r="G142" s="269"/>
      <c r="H142" s="270" t="s">
        <v>1</v>
      </c>
      <c r="I142" s="272"/>
      <c r="J142" s="269"/>
      <c r="K142" s="269"/>
      <c r="L142" s="273"/>
      <c r="M142" s="274"/>
      <c r="N142" s="275"/>
      <c r="O142" s="275"/>
      <c r="P142" s="275"/>
      <c r="Q142" s="275"/>
      <c r="R142" s="275"/>
      <c r="S142" s="275"/>
      <c r="T142" s="27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7" t="s">
        <v>159</v>
      </c>
      <c r="AU142" s="277" t="s">
        <v>82</v>
      </c>
      <c r="AV142" s="15" t="s">
        <v>80</v>
      </c>
      <c r="AW142" s="15" t="s">
        <v>30</v>
      </c>
      <c r="AX142" s="15" t="s">
        <v>73</v>
      </c>
      <c r="AY142" s="277" t="s">
        <v>145</v>
      </c>
    </row>
    <row r="143" s="13" customFormat="1">
      <c r="A143" s="13"/>
      <c r="B143" s="246"/>
      <c r="C143" s="247"/>
      <c r="D143" s="239" t="s">
        <v>159</v>
      </c>
      <c r="E143" s="248" t="s">
        <v>1</v>
      </c>
      <c r="F143" s="249" t="s">
        <v>1202</v>
      </c>
      <c r="G143" s="247"/>
      <c r="H143" s="250">
        <v>100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159</v>
      </c>
      <c r="AU143" s="256" t="s">
        <v>82</v>
      </c>
      <c r="AV143" s="13" t="s">
        <v>82</v>
      </c>
      <c r="AW143" s="13" t="s">
        <v>30</v>
      </c>
      <c r="AX143" s="13" t="s">
        <v>73</v>
      </c>
      <c r="AY143" s="256" t="s">
        <v>145</v>
      </c>
    </row>
    <row r="144" s="14" customFormat="1">
      <c r="A144" s="14"/>
      <c r="B144" s="257"/>
      <c r="C144" s="258"/>
      <c r="D144" s="239" t="s">
        <v>159</v>
      </c>
      <c r="E144" s="259" t="s">
        <v>1</v>
      </c>
      <c r="F144" s="260" t="s">
        <v>162</v>
      </c>
      <c r="G144" s="258"/>
      <c r="H144" s="261">
        <v>100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159</v>
      </c>
      <c r="AU144" s="267" t="s">
        <v>82</v>
      </c>
      <c r="AV144" s="14" t="s">
        <v>153</v>
      </c>
      <c r="AW144" s="14" t="s">
        <v>30</v>
      </c>
      <c r="AX144" s="14" t="s">
        <v>80</v>
      </c>
      <c r="AY144" s="267" t="s">
        <v>145</v>
      </c>
    </row>
    <row r="145" s="2" customFormat="1" ht="33" customHeight="1">
      <c r="A145" s="38"/>
      <c r="B145" s="39"/>
      <c r="C145" s="226" t="s">
        <v>242</v>
      </c>
      <c r="D145" s="226" t="s">
        <v>148</v>
      </c>
      <c r="E145" s="227" t="s">
        <v>149</v>
      </c>
      <c r="F145" s="228" t="s">
        <v>150</v>
      </c>
      <c r="G145" s="229" t="s">
        <v>151</v>
      </c>
      <c r="H145" s="230">
        <v>50</v>
      </c>
      <c r="I145" s="231"/>
      <c r="J145" s="232">
        <f>ROUND(I145*H145,2)</f>
        <v>0</v>
      </c>
      <c r="K145" s="228" t="s">
        <v>152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153</v>
      </c>
      <c r="AT145" s="237" t="s">
        <v>148</v>
      </c>
      <c r="AU145" s="237" t="s">
        <v>82</v>
      </c>
      <c r="AY145" s="17" t="s">
        <v>145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80</v>
      </c>
      <c r="BK145" s="238">
        <f>ROUND(I145*H145,2)</f>
        <v>0</v>
      </c>
      <c r="BL145" s="17" t="s">
        <v>153</v>
      </c>
      <c r="BM145" s="237" t="s">
        <v>1203</v>
      </c>
    </row>
    <row r="146" s="2" customFormat="1">
      <c r="A146" s="38"/>
      <c r="B146" s="39"/>
      <c r="C146" s="40"/>
      <c r="D146" s="239" t="s">
        <v>155</v>
      </c>
      <c r="E146" s="40"/>
      <c r="F146" s="240" t="s">
        <v>156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155</v>
      </c>
      <c r="AU146" s="17" t="s">
        <v>82</v>
      </c>
    </row>
    <row r="147" s="2" customFormat="1">
      <c r="A147" s="38"/>
      <c r="B147" s="39"/>
      <c r="C147" s="40"/>
      <c r="D147" s="244" t="s">
        <v>157</v>
      </c>
      <c r="E147" s="40"/>
      <c r="F147" s="245" t="s">
        <v>158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157</v>
      </c>
      <c r="AU147" s="17" t="s">
        <v>82</v>
      </c>
    </row>
    <row r="148" s="15" customFormat="1">
      <c r="A148" s="15"/>
      <c r="B148" s="268"/>
      <c r="C148" s="269"/>
      <c r="D148" s="239" t="s">
        <v>159</v>
      </c>
      <c r="E148" s="270" t="s">
        <v>1</v>
      </c>
      <c r="F148" s="271" t="s">
        <v>1201</v>
      </c>
      <c r="G148" s="269"/>
      <c r="H148" s="270" t="s">
        <v>1</v>
      </c>
      <c r="I148" s="272"/>
      <c r="J148" s="269"/>
      <c r="K148" s="269"/>
      <c r="L148" s="273"/>
      <c r="M148" s="274"/>
      <c r="N148" s="275"/>
      <c r="O148" s="275"/>
      <c r="P148" s="275"/>
      <c r="Q148" s="275"/>
      <c r="R148" s="275"/>
      <c r="S148" s="275"/>
      <c r="T148" s="27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7" t="s">
        <v>159</v>
      </c>
      <c r="AU148" s="277" t="s">
        <v>82</v>
      </c>
      <c r="AV148" s="15" t="s">
        <v>80</v>
      </c>
      <c r="AW148" s="15" t="s">
        <v>30</v>
      </c>
      <c r="AX148" s="15" t="s">
        <v>73</v>
      </c>
      <c r="AY148" s="277" t="s">
        <v>145</v>
      </c>
    </row>
    <row r="149" s="13" customFormat="1">
      <c r="A149" s="13"/>
      <c r="B149" s="246"/>
      <c r="C149" s="247"/>
      <c r="D149" s="239" t="s">
        <v>159</v>
      </c>
      <c r="E149" s="248" t="s">
        <v>1</v>
      </c>
      <c r="F149" s="249" t="s">
        <v>1204</v>
      </c>
      <c r="G149" s="247"/>
      <c r="H149" s="250">
        <v>50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159</v>
      </c>
      <c r="AU149" s="256" t="s">
        <v>82</v>
      </c>
      <c r="AV149" s="13" t="s">
        <v>82</v>
      </c>
      <c r="AW149" s="13" t="s">
        <v>30</v>
      </c>
      <c r="AX149" s="13" t="s">
        <v>73</v>
      </c>
      <c r="AY149" s="256" t="s">
        <v>145</v>
      </c>
    </row>
    <row r="150" s="14" customFormat="1">
      <c r="A150" s="14"/>
      <c r="B150" s="257"/>
      <c r="C150" s="258"/>
      <c r="D150" s="239" t="s">
        <v>159</v>
      </c>
      <c r="E150" s="259" t="s">
        <v>1</v>
      </c>
      <c r="F150" s="260" t="s">
        <v>162</v>
      </c>
      <c r="G150" s="258"/>
      <c r="H150" s="261">
        <v>50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159</v>
      </c>
      <c r="AU150" s="267" t="s">
        <v>82</v>
      </c>
      <c r="AV150" s="14" t="s">
        <v>153</v>
      </c>
      <c r="AW150" s="14" t="s">
        <v>30</v>
      </c>
      <c r="AX150" s="14" t="s">
        <v>80</v>
      </c>
      <c r="AY150" s="267" t="s">
        <v>145</v>
      </c>
    </row>
    <row r="151" s="2" customFormat="1" ht="24.15" customHeight="1">
      <c r="A151" s="38"/>
      <c r="B151" s="39"/>
      <c r="C151" s="226" t="s">
        <v>376</v>
      </c>
      <c r="D151" s="226" t="s">
        <v>148</v>
      </c>
      <c r="E151" s="227" t="s">
        <v>177</v>
      </c>
      <c r="F151" s="228" t="s">
        <v>178</v>
      </c>
      <c r="G151" s="229" t="s">
        <v>151</v>
      </c>
      <c r="H151" s="230">
        <v>50</v>
      </c>
      <c r="I151" s="231"/>
      <c r="J151" s="232">
        <f>ROUND(I151*H151,2)</f>
        <v>0</v>
      </c>
      <c r="K151" s="228" t="s">
        <v>152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153</v>
      </c>
      <c r="AT151" s="237" t="s">
        <v>148</v>
      </c>
      <c r="AU151" s="237" t="s">
        <v>82</v>
      </c>
      <c r="AY151" s="17" t="s">
        <v>145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80</v>
      </c>
      <c r="BK151" s="238">
        <f>ROUND(I151*H151,2)</f>
        <v>0</v>
      </c>
      <c r="BL151" s="17" t="s">
        <v>153</v>
      </c>
      <c r="BM151" s="237" t="s">
        <v>1205</v>
      </c>
    </row>
    <row r="152" s="2" customFormat="1">
      <c r="A152" s="38"/>
      <c r="B152" s="39"/>
      <c r="C152" s="40"/>
      <c r="D152" s="239" t="s">
        <v>155</v>
      </c>
      <c r="E152" s="40"/>
      <c r="F152" s="240" t="s">
        <v>180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155</v>
      </c>
      <c r="AU152" s="17" t="s">
        <v>82</v>
      </c>
    </row>
    <row r="153" s="2" customFormat="1">
      <c r="A153" s="38"/>
      <c r="B153" s="39"/>
      <c r="C153" s="40"/>
      <c r="D153" s="244" t="s">
        <v>157</v>
      </c>
      <c r="E153" s="40"/>
      <c r="F153" s="245" t="s">
        <v>181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82</v>
      </c>
    </row>
    <row r="154" s="15" customFormat="1">
      <c r="A154" s="15"/>
      <c r="B154" s="268"/>
      <c r="C154" s="269"/>
      <c r="D154" s="239" t="s">
        <v>159</v>
      </c>
      <c r="E154" s="270" t="s">
        <v>1</v>
      </c>
      <c r="F154" s="271" t="s">
        <v>1201</v>
      </c>
      <c r="G154" s="269"/>
      <c r="H154" s="270" t="s">
        <v>1</v>
      </c>
      <c r="I154" s="272"/>
      <c r="J154" s="269"/>
      <c r="K154" s="269"/>
      <c r="L154" s="273"/>
      <c r="M154" s="274"/>
      <c r="N154" s="275"/>
      <c r="O154" s="275"/>
      <c r="P154" s="275"/>
      <c r="Q154" s="275"/>
      <c r="R154" s="275"/>
      <c r="S154" s="275"/>
      <c r="T154" s="27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7" t="s">
        <v>159</v>
      </c>
      <c r="AU154" s="277" t="s">
        <v>82</v>
      </c>
      <c r="AV154" s="15" t="s">
        <v>80</v>
      </c>
      <c r="AW154" s="15" t="s">
        <v>30</v>
      </c>
      <c r="AX154" s="15" t="s">
        <v>73</v>
      </c>
      <c r="AY154" s="277" t="s">
        <v>145</v>
      </c>
    </row>
    <row r="155" s="13" customFormat="1">
      <c r="A155" s="13"/>
      <c r="B155" s="246"/>
      <c r="C155" s="247"/>
      <c r="D155" s="239" t="s">
        <v>159</v>
      </c>
      <c r="E155" s="248" t="s">
        <v>1</v>
      </c>
      <c r="F155" s="249" t="s">
        <v>1204</v>
      </c>
      <c r="G155" s="247"/>
      <c r="H155" s="250">
        <v>50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159</v>
      </c>
      <c r="AU155" s="256" t="s">
        <v>82</v>
      </c>
      <c r="AV155" s="13" t="s">
        <v>82</v>
      </c>
      <c r="AW155" s="13" t="s">
        <v>30</v>
      </c>
      <c r="AX155" s="13" t="s">
        <v>73</v>
      </c>
      <c r="AY155" s="256" t="s">
        <v>145</v>
      </c>
    </row>
    <row r="156" s="14" customFormat="1">
      <c r="A156" s="14"/>
      <c r="B156" s="257"/>
      <c r="C156" s="258"/>
      <c r="D156" s="239" t="s">
        <v>159</v>
      </c>
      <c r="E156" s="259" t="s">
        <v>1</v>
      </c>
      <c r="F156" s="260" t="s">
        <v>162</v>
      </c>
      <c r="G156" s="258"/>
      <c r="H156" s="261">
        <v>50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159</v>
      </c>
      <c r="AU156" s="267" t="s">
        <v>82</v>
      </c>
      <c r="AV156" s="14" t="s">
        <v>153</v>
      </c>
      <c r="AW156" s="14" t="s">
        <v>30</v>
      </c>
      <c r="AX156" s="14" t="s">
        <v>80</v>
      </c>
      <c r="AY156" s="267" t="s">
        <v>145</v>
      </c>
    </row>
    <row r="157" s="2" customFormat="1" ht="33" customHeight="1">
      <c r="A157" s="38"/>
      <c r="B157" s="39"/>
      <c r="C157" s="226" t="s">
        <v>531</v>
      </c>
      <c r="D157" s="226" t="s">
        <v>148</v>
      </c>
      <c r="E157" s="227" t="s">
        <v>627</v>
      </c>
      <c r="F157" s="228" t="s">
        <v>628</v>
      </c>
      <c r="G157" s="229" t="s">
        <v>314</v>
      </c>
      <c r="H157" s="230">
        <v>40</v>
      </c>
      <c r="I157" s="231"/>
      <c r="J157" s="232">
        <f>ROUND(I157*H157,2)</f>
        <v>0</v>
      </c>
      <c r="K157" s="228" t="s">
        <v>152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0.00030074000000000002</v>
      </c>
      <c r="R157" s="235">
        <f>Q157*H157</f>
        <v>0.012029600000000001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153</v>
      </c>
      <c r="AT157" s="237" t="s">
        <v>148</v>
      </c>
      <c r="AU157" s="237" t="s">
        <v>82</v>
      </c>
      <c r="AY157" s="17" t="s">
        <v>145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80</v>
      </c>
      <c r="BK157" s="238">
        <f>ROUND(I157*H157,2)</f>
        <v>0</v>
      </c>
      <c r="BL157" s="17" t="s">
        <v>153</v>
      </c>
      <c r="BM157" s="237" t="s">
        <v>1206</v>
      </c>
    </row>
    <row r="158" s="2" customFormat="1">
      <c r="A158" s="38"/>
      <c r="B158" s="39"/>
      <c r="C158" s="40"/>
      <c r="D158" s="239" t="s">
        <v>155</v>
      </c>
      <c r="E158" s="40"/>
      <c r="F158" s="240" t="s">
        <v>630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155</v>
      </c>
      <c r="AU158" s="17" t="s">
        <v>82</v>
      </c>
    </row>
    <row r="159" s="2" customFormat="1">
      <c r="A159" s="38"/>
      <c r="B159" s="39"/>
      <c r="C159" s="40"/>
      <c r="D159" s="244" t="s">
        <v>157</v>
      </c>
      <c r="E159" s="40"/>
      <c r="F159" s="245" t="s">
        <v>631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82</v>
      </c>
    </row>
    <row r="160" s="15" customFormat="1">
      <c r="A160" s="15"/>
      <c r="B160" s="268"/>
      <c r="C160" s="269"/>
      <c r="D160" s="239" t="s">
        <v>159</v>
      </c>
      <c r="E160" s="270" t="s">
        <v>1</v>
      </c>
      <c r="F160" s="271" t="s">
        <v>632</v>
      </c>
      <c r="G160" s="269"/>
      <c r="H160" s="270" t="s">
        <v>1</v>
      </c>
      <c r="I160" s="272"/>
      <c r="J160" s="269"/>
      <c r="K160" s="269"/>
      <c r="L160" s="273"/>
      <c r="M160" s="274"/>
      <c r="N160" s="275"/>
      <c r="O160" s="275"/>
      <c r="P160" s="275"/>
      <c r="Q160" s="275"/>
      <c r="R160" s="275"/>
      <c r="S160" s="275"/>
      <c r="T160" s="27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7" t="s">
        <v>159</v>
      </c>
      <c r="AU160" s="277" t="s">
        <v>82</v>
      </c>
      <c r="AV160" s="15" t="s">
        <v>80</v>
      </c>
      <c r="AW160" s="15" t="s">
        <v>30</v>
      </c>
      <c r="AX160" s="15" t="s">
        <v>73</v>
      </c>
      <c r="AY160" s="277" t="s">
        <v>145</v>
      </c>
    </row>
    <row r="161" s="13" customFormat="1">
      <c r="A161" s="13"/>
      <c r="B161" s="246"/>
      <c r="C161" s="247"/>
      <c r="D161" s="239" t="s">
        <v>159</v>
      </c>
      <c r="E161" s="248" t="s">
        <v>1</v>
      </c>
      <c r="F161" s="249" t="s">
        <v>505</v>
      </c>
      <c r="G161" s="247"/>
      <c r="H161" s="250">
        <v>40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159</v>
      </c>
      <c r="AU161" s="256" t="s">
        <v>82</v>
      </c>
      <c r="AV161" s="13" t="s">
        <v>82</v>
      </c>
      <c r="AW161" s="13" t="s">
        <v>30</v>
      </c>
      <c r="AX161" s="13" t="s">
        <v>80</v>
      </c>
      <c r="AY161" s="256" t="s">
        <v>145</v>
      </c>
    </row>
    <row r="162" s="2" customFormat="1" ht="33" customHeight="1">
      <c r="A162" s="38"/>
      <c r="B162" s="39"/>
      <c r="C162" s="226" t="s">
        <v>147</v>
      </c>
      <c r="D162" s="226" t="s">
        <v>148</v>
      </c>
      <c r="E162" s="227" t="s">
        <v>634</v>
      </c>
      <c r="F162" s="228" t="s">
        <v>635</v>
      </c>
      <c r="G162" s="229" t="s">
        <v>314</v>
      </c>
      <c r="H162" s="230">
        <v>40</v>
      </c>
      <c r="I162" s="231"/>
      <c r="J162" s="232">
        <f>ROUND(I162*H162,2)</f>
        <v>0</v>
      </c>
      <c r="K162" s="228" t="s">
        <v>152</v>
      </c>
      <c r="L162" s="44"/>
      <c r="M162" s="233" t="s">
        <v>1</v>
      </c>
      <c r="N162" s="234" t="s">
        <v>38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153</v>
      </c>
      <c r="AT162" s="237" t="s">
        <v>148</v>
      </c>
      <c r="AU162" s="237" t="s">
        <v>82</v>
      </c>
      <c r="AY162" s="17" t="s">
        <v>145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80</v>
      </c>
      <c r="BK162" s="238">
        <f>ROUND(I162*H162,2)</f>
        <v>0</v>
      </c>
      <c r="BL162" s="17" t="s">
        <v>153</v>
      </c>
      <c r="BM162" s="237" t="s">
        <v>1207</v>
      </c>
    </row>
    <row r="163" s="2" customFormat="1">
      <c r="A163" s="38"/>
      <c r="B163" s="39"/>
      <c r="C163" s="40"/>
      <c r="D163" s="239" t="s">
        <v>155</v>
      </c>
      <c r="E163" s="40"/>
      <c r="F163" s="240" t="s">
        <v>637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155</v>
      </c>
      <c r="AU163" s="17" t="s">
        <v>82</v>
      </c>
    </row>
    <row r="164" s="2" customFormat="1">
      <c r="A164" s="38"/>
      <c r="B164" s="39"/>
      <c r="C164" s="40"/>
      <c r="D164" s="244" t="s">
        <v>157</v>
      </c>
      <c r="E164" s="40"/>
      <c r="F164" s="245" t="s">
        <v>638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82</v>
      </c>
    </row>
    <row r="165" s="15" customFormat="1">
      <c r="A165" s="15"/>
      <c r="B165" s="268"/>
      <c r="C165" s="269"/>
      <c r="D165" s="239" t="s">
        <v>159</v>
      </c>
      <c r="E165" s="270" t="s">
        <v>1</v>
      </c>
      <c r="F165" s="271" t="s">
        <v>632</v>
      </c>
      <c r="G165" s="269"/>
      <c r="H165" s="270" t="s">
        <v>1</v>
      </c>
      <c r="I165" s="272"/>
      <c r="J165" s="269"/>
      <c r="K165" s="269"/>
      <c r="L165" s="273"/>
      <c r="M165" s="274"/>
      <c r="N165" s="275"/>
      <c r="O165" s="275"/>
      <c r="P165" s="275"/>
      <c r="Q165" s="275"/>
      <c r="R165" s="275"/>
      <c r="S165" s="275"/>
      <c r="T165" s="27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7" t="s">
        <v>159</v>
      </c>
      <c r="AU165" s="277" t="s">
        <v>82</v>
      </c>
      <c r="AV165" s="15" t="s">
        <v>80</v>
      </c>
      <c r="AW165" s="15" t="s">
        <v>30</v>
      </c>
      <c r="AX165" s="15" t="s">
        <v>73</v>
      </c>
      <c r="AY165" s="277" t="s">
        <v>145</v>
      </c>
    </row>
    <row r="166" s="13" customFormat="1">
      <c r="A166" s="13"/>
      <c r="B166" s="246"/>
      <c r="C166" s="247"/>
      <c r="D166" s="239" t="s">
        <v>159</v>
      </c>
      <c r="E166" s="248" t="s">
        <v>1</v>
      </c>
      <c r="F166" s="249" t="s">
        <v>505</v>
      </c>
      <c r="G166" s="247"/>
      <c r="H166" s="250">
        <v>40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159</v>
      </c>
      <c r="AU166" s="256" t="s">
        <v>82</v>
      </c>
      <c r="AV166" s="13" t="s">
        <v>82</v>
      </c>
      <c r="AW166" s="13" t="s">
        <v>30</v>
      </c>
      <c r="AX166" s="13" t="s">
        <v>80</v>
      </c>
      <c r="AY166" s="256" t="s">
        <v>145</v>
      </c>
    </row>
    <row r="167" s="2" customFormat="1" ht="37.8" customHeight="1">
      <c r="A167" s="38"/>
      <c r="B167" s="39"/>
      <c r="C167" s="226" t="s">
        <v>575</v>
      </c>
      <c r="D167" s="226" t="s">
        <v>148</v>
      </c>
      <c r="E167" s="227" t="s">
        <v>183</v>
      </c>
      <c r="F167" s="228" t="s">
        <v>184</v>
      </c>
      <c r="G167" s="229" t="s">
        <v>185</v>
      </c>
      <c r="H167" s="230">
        <v>34.200000000000003</v>
      </c>
      <c r="I167" s="231"/>
      <c r="J167" s="232">
        <f>ROUND(I167*H167,2)</f>
        <v>0</v>
      </c>
      <c r="K167" s="228" t="s">
        <v>152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153</v>
      </c>
      <c r="AT167" s="237" t="s">
        <v>148</v>
      </c>
      <c r="AU167" s="237" t="s">
        <v>82</v>
      </c>
      <c r="AY167" s="17" t="s">
        <v>145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80</v>
      </c>
      <c r="BK167" s="238">
        <f>ROUND(I167*H167,2)</f>
        <v>0</v>
      </c>
      <c r="BL167" s="17" t="s">
        <v>153</v>
      </c>
      <c r="BM167" s="237" t="s">
        <v>1208</v>
      </c>
    </row>
    <row r="168" s="2" customFormat="1">
      <c r="A168" s="38"/>
      <c r="B168" s="39"/>
      <c r="C168" s="40"/>
      <c r="D168" s="239" t="s">
        <v>155</v>
      </c>
      <c r="E168" s="40"/>
      <c r="F168" s="240" t="s">
        <v>187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155</v>
      </c>
      <c r="AU168" s="17" t="s">
        <v>82</v>
      </c>
    </row>
    <row r="169" s="2" customFormat="1">
      <c r="A169" s="38"/>
      <c r="B169" s="39"/>
      <c r="C169" s="40"/>
      <c r="D169" s="244" t="s">
        <v>157</v>
      </c>
      <c r="E169" s="40"/>
      <c r="F169" s="245" t="s">
        <v>188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157</v>
      </c>
      <c r="AU169" s="17" t="s">
        <v>82</v>
      </c>
    </row>
    <row r="170" s="15" customFormat="1">
      <c r="A170" s="15"/>
      <c r="B170" s="268"/>
      <c r="C170" s="269"/>
      <c r="D170" s="239" t="s">
        <v>159</v>
      </c>
      <c r="E170" s="270" t="s">
        <v>1</v>
      </c>
      <c r="F170" s="271" t="s">
        <v>1201</v>
      </c>
      <c r="G170" s="269"/>
      <c r="H170" s="270" t="s">
        <v>1</v>
      </c>
      <c r="I170" s="272"/>
      <c r="J170" s="269"/>
      <c r="K170" s="269"/>
      <c r="L170" s="273"/>
      <c r="M170" s="274"/>
      <c r="N170" s="275"/>
      <c r="O170" s="275"/>
      <c r="P170" s="275"/>
      <c r="Q170" s="275"/>
      <c r="R170" s="275"/>
      <c r="S170" s="275"/>
      <c r="T170" s="27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7" t="s">
        <v>159</v>
      </c>
      <c r="AU170" s="277" t="s">
        <v>82</v>
      </c>
      <c r="AV170" s="15" t="s">
        <v>80</v>
      </c>
      <c r="AW170" s="15" t="s">
        <v>30</v>
      </c>
      <c r="AX170" s="15" t="s">
        <v>73</v>
      </c>
      <c r="AY170" s="277" t="s">
        <v>145</v>
      </c>
    </row>
    <row r="171" s="13" customFormat="1">
      <c r="A171" s="13"/>
      <c r="B171" s="246"/>
      <c r="C171" s="247"/>
      <c r="D171" s="239" t="s">
        <v>159</v>
      </c>
      <c r="E171" s="248" t="s">
        <v>1</v>
      </c>
      <c r="F171" s="249" t="s">
        <v>1209</v>
      </c>
      <c r="G171" s="247"/>
      <c r="H171" s="250">
        <v>19.199999999999999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159</v>
      </c>
      <c r="AU171" s="256" t="s">
        <v>82</v>
      </c>
      <c r="AV171" s="13" t="s">
        <v>82</v>
      </c>
      <c r="AW171" s="13" t="s">
        <v>30</v>
      </c>
      <c r="AX171" s="13" t="s">
        <v>73</v>
      </c>
      <c r="AY171" s="256" t="s">
        <v>145</v>
      </c>
    </row>
    <row r="172" s="13" customFormat="1">
      <c r="A172" s="13"/>
      <c r="B172" s="246"/>
      <c r="C172" s="247"/>
      <c r="D172" s="239" t="s">
        <v>159</v>
      </c>
      <c r="E172" s="248" t="s">
        <v>1</v>
      </c>
      <c r="F172" s="249" t="s">
        <v>1210</v>
      </c>
      <c r="G172" s="247"/>
      <c r="H172" s="250">
        <v>15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159</v>
      </c>
      <c r="AU172" s="256" t="s">
        <v>82</v>
      </c>
      <c r="AV172" s="13" t="s">
        <v>82</v>
      </c>
      <c r="AW172" s="13" t="s">
        <v>30</v>
      </c>
      <c r="AX172" s="13" t="s">
        <v>73</v>
      </c>
      <c r="AY172" s="256" t="s">
        <v>145</v>
      </c>
    </row>
    <row r="173" s="14" customFormat="1">
      <c r="A173" s="14"/>
      <c r="B173" s="257"/>
      <c r="C173" s="258"/>
      <c r="D173" s="239" t="s">
        <v>159</v>
      </c>
      <c r="E173" s="259" t="s">
        <v>1</v>
      </c>
      <c r="F173" s="260" t="s">
        <v>162</v>
      </c>
      <c r="G173" s="258"/>
      <c r="H173" s="261">
        <v>34.200000000000003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159</v>
      </c>
      <c r="AU173" s="267" t="s">
        <v>82</v>
      </c>
      <c r="AV173" s="14" t="s">
        <v>153</v>
      </c>
      <c r="AW173" s="14" t="s">
        <v>30</v>
      </c>
      <c r="AX173" s="14" t="s">
        <v>80</v>
      </c>
      <c r="AY173" s="267" t="s">
        <v>145</v>
      </c>
    </row>
    <row r="174" s="2" customFormat="1" ht="24.15" customHeight="1">
      <c r="A174" s="38"/>
      <c r="B174" s="39"/>
      <c r="C174" s="226" t="s">
        <v>587</v>
      </c>
      <c r="D174" s="226" t="s">
        <v>148</v>
      </c>
      <c r="E174" s="227" t="s">
        <v>195</v>
      </c>
      <c r="F174" s="228" t="s">
        <v>196</v>
      </c>
      <c r="G174" s="229" t="s">
        <v>185</v>
      </c>
      <c r="H174" s="230">
        <v>34.200000000000003</v>
      </c>
      <c r="I174" s="231"/>
      <c r="J174" s="232">
        <f>ROUND(I174*H174,2)</f>
        <v>0</v>
      </c>
      <c r="K174" s="228" t="s">
        <v>152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153</v>
      </c>
      <c r="AT174" s="237" t="s">
        <v>148</v>
      </c>
      <c r="AU174" s="237" t="s">
        <v>82</v>
      </c>
      <c r="AY174" s="17" t="s">
        <v>145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80</v>
      </c>
      <c r="BK174" s="238">
        <f>ROUND(I174*H174,2)</f>
        <v>0</v>
      </c>
      <c r="BL174" s="17" t="s">
        <v>153</v>
      </c>
      <c r="BM174" s="237" t="s">
        <v>1211</v>
      </c>
    </row>
    <row r="175" s="2" customFormat="1">
      <c r="A175" s="38"/>
      <c r="B175" s="39"/>
      <c r="C175" s="40"/>
      <c r="D175" s="239" t="s">
        <v>155</v>
      </c>
      <c r="E175" s="40"/>
      <c r="F175" s="240" t="s">
        <v>198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155</v>
      </c>
      <c r="AU175" s="17" t="s">
        <v>82</v>
      </c>
    </row>
    <row r="176" s="2" customFormat="1">
      <c r="A176" s="38"/>
      <c r="B176" s="39"/>
      <c r="C176" s="40"/>
      <c r="D176" s="244" t="s">
        <v>157</v>
      </c>
      <c r="E176" s="40"/>
      <c r="F176" s="245" t="s">
        <v>199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82</v>
      </c>
    </row>
    <row r="177" s="15" customFormat="1">
      <c r="A177" s="15"/>
      <c r="B177" s="268"/>
      <c r="C177" s="269"/>
      <c r="D177" s="239" t="s">
        <v>159</v>
      </c>
      <c r="E177" s="270" t="s">
        <v>1</v>
      </c>
      <c r="F177" s="271" t="s">
        <v>1201</v>
      </c>
      <c r="G177" s="269"/>
      <c r="H177" s="270" t="s">
        <v>1</v>
      </c>
      <c r="I177" s="272"/>
      <c r="J177" s="269"/>
      <c r="K177" s="269"/>
      <c r="L177" s="273"/>
      <c r="M177" s="274"/>
      <c r="N177" s="275"/>
      <c r="O177" s="275"/>
      <c r="P177" s="275"/>
      <c r="Q177" s="275"/>
      <c r="R177" s="275"/>
      <c r="S177" s="275"/>
      <c r="T177" s="27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7" t="s">
        <v>159</v>
      </c>
      <c r="AU177" s="277" t="s">
        <v>82</v>
      </c>
      <c r="AV177" s="15" t="s">
        <v>80</v>
      </c>
      <c r="AW177" s="15" t="s">
        <v>30</v>
      </c>
      <c r="AX177" s="15" t="s">
        <v>73</v>
      </c>
      <c r="AY177" s="277" t="s">
        <v>145</v>
      </c>
    </row>
    <row r="178" s="13" customFormat="1">
      <c r="A178" s="13"/>
      <c r="B178" s="246"/>
      <c r="C178" s="247"/>
      <c r="D178" s="239" t="s">
        <v>159</v>
      </c>
      <c r="E178" s="248" t="s">
        <v>1</v>
      </c>
      <c r="F178" s="249" t="s">
        <v>1209</v>
      </c>
      <c r="G178" s="247"/>
      <c r="H178" s="250">
        <v>19.199999999999999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159</v>
      </c>
      <c r="AU178" s="256" t="s">
        <v>82</v>
      </c>
      <c r="AV178" s="13" t="s">
        <v>82</v>
      </c>
      <c r="AW178" s="13" t="s">
        <v>30</v>
      </c>
      <c r="AX178" s="13" t="s">
        <v>73</v>
      </c>
      <c r="AY178" s="256" t="s">
        <v>145</v>
      </c>
    </row>
    <row r="179" s="13" customFormat="1">
      <c r="A179" s="13"/>
      <c r="B179" s="246"/>
      <c r="C179" s="247"/>
      <c r="D179" s="239" t="s">
        <v>159</v>
      </c>
      <c r="E179" s="248" t="s">
        <v>1</v>
      </c>
      <c r="F179" s="249" t="s">
        <v>1210</v>
      </c>
      <c r="G179" s="247"/>
      <c r="H179" s="250">
        <v>15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159</v>
      </c>
      <c r="AU179" s="256" t="s">
        <v>82</v>
      </c>
      <c r="AV179" s="13" t="s">
        <v>82</v>
      </c>
      <c r="AW179" s="13" t="s">
        <v>30</v>
      </c>
      <c r="AX179" s="13" t="s">
        <v>73</v>
      </c>
      <c r="AY179" s="256" t="s">
        <v>145</v>
      </c>
    </row>
    <row r="180" s="14" customFormat="1">
      <c r="A180" s="14"/>
      <c r="B180" s="257"/>
      <c r="C180" s="258"/>
      <c r="D180" s="239" t="s">
        <v>159</v>
      </c>
      <c r="E180" s="259" t="s">
        <v>1</v>
      </c>
      <c r="F180" s="260" t="s">
        <v>162</v>
      </c>
      <c r="G180" s="258"/>
      <c r="H180" s="261">
        <v>34.200000000000003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159</v>
      </c>
      <c r="AU180" s="267" t="s">
        <v>82</v>
      </c>
      <c r="AV180" s="14" t="s">
        <v>153</v>
      </c>
      <c r="AW180" s="14" t="s">
        <v>30</v>
      </c>
      <c r="AX180" s="14" t="s">
        <v>80</v>
      </c>
      <c r="AY180" s="267" t="s">
        <v>145</v>
      </c>
    </row>
    <row r="181" s="2" customFormat="1" ht="24.15" customHeight="1">
      <c r="A181" s="38"/>
      <c r="B181" s="39"/>
      <c r="C181" s="226" t="s">
        <v>383</v>
      </c>
      <c r="D181" s="226" t="s">
        <v>148</v>
      </c>
      <c r="E181" s="227" t="s">
        <v>201</v>
      </c>
      <c r="F181" s="228" t="s">
        <v>202</v>
      </c>
      <c r="G181" s="229" t="s">
        <v>185</v>
      </c>
      <c r="H181" s="230">
        <v>6</v>
      </c>
      <c r="I181" s="231"/>
      <c r="J181" s="232">
        <f>ROUND(I181*H181,2)</f>
        <v>0</v>
      </c>
      <c r="K181" s="228" t="s">
        <v>152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153</v>
      </c>
      <c r="AT181" s="237" t="s">
        <v>148</v>
      </c>
      <c r="AU181" s="237" t="s">
        <v>82</v>
      </c>
      <c r="AY181" s="17" t="s">
        <v>145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80</v>
      </c>
      <c r="BK181" s="238">
        <f>ROUND(I181*H181,2)</f>
        <v>0</v>
      </c>
      <c r="BL181" s="17" t="s">
        <v>153</v>
      </c>
      <c r="BM181" s="237" t="s">
        <v>1212</v>
      </c>
    </row>
    <row r="182" s="2" customFormat="1">
      <c r="A182" s="38"/>
      <c r="B182" s="39"/>
      <c r="C182" s="40"/>
      <c r="D182" s="239" t="s">
        <v>155</v>
      </c>
      <c r="E182" s="40"/>
      <c r="F182" s="240" t="s">
        <v>204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155</v>
      </c>
      <c r="AU182" s="17" t="s">
        <v>82</v>
      </c>
    </row>
    <row r="183" s="2" customFormat="1">
      <c r="A183" s="38"/>
      <c r="B183" s="39"/>
      <c r="C183" s="40"/>
      <c r="D183" s="244" t="s">
        <v>157</v>
      </c>
      <c r="E183" s="40"/>
      <c r="F183" s="245" t="s">
        <v>205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157</v>
      </c>
      <c r="AU183" s="17" t="s">
        <v>82</v>
      </c>
    </row>
    <row r="184" s="15" customFormat="1">
      <c r="A184" s="15"/>
      <c r="B184" s="268"/>
      <c r="C184" s="269"/>
      <c r="D184" s="239" t="s">
        <v>159</v>
      </c>
      <c r="E184" s="270" t="s">
        <v>1</v>
      </c>
      <c r="F184" s="271" t="s">
        <v>206</v>
      </c>
      <c r="G184" s="269"/>
      <c r="H184" s="270" t="s">
        <v>1</v>
      </c>
      <c r="I184" s="272"/>
      <c r="J184" s="269"/>
      <c r="K184" s="269"/>
      <c r="L184" s="273"/>
      <c r="M184" s="274"/>
      <c r="N184" s="275"/>
      <c r="O184" s="275"/>
      <c r="P184" s="275"/>
      <c r="Q184" s="275"/>
      <c r="R184" s="275"/>
      <c r="S184" s="275"/>
      <c r="T184" s="27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7" t="s">
        <v>159</v>
      </c>
      <c r="AU184" s="277" t="s">
        <v>82</v>
      </c>
      <c r="AV184" s="15" t="s">
        <v>80</v>
      </c>
      <c r="AW184" s="15" t="s">
        <v>30</v>
      </c>
      <c r="AX184" s="15" t="s">
        <v>73</v>
      </c>
      <c r="AY184" s="277" t="s">
        <v>145</v>
      </c>
    </row>
    <row r="185" s="13" customFormat="1">
      <c r="A185" s="13"/>
      <c r="B185" s="246"/>
      <c r="C185" s="247"/>
      <c r="D185" s="239" t="s">
        <v>159</v>
      </c>
      <c r="E185" s="248" t="s">
        <v>1</v>
      </c>
      <c r="F185" s="249" t="s">
        <v>207</v>
      </c>
      <c r="G185" s="247"/>
      <c r="H185" s="250">
        <v>6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159</v>
      </c>
      <c r="AU185" s="256" t="s">
        <v>82</v>
      </c>
      <c r="AV185" s="13" t="s">
        <v>82</v>
      </c>
      <c r="AW185" s="13" t="s">
        <v>30</v>
      </c>
      <c r="AX185" s="13" t="s">
        <v>73</v>
      </c>
      <c r="AY185" s="256" t="s">
        <v>145</v>
      </c>
    </row>
    <row r="186" s="14" customFormat="1">
      <c r="A186" s="14"/>
      <c r="B186" s="257"/>
      <c r="C186" s="258"/>
      <c r="D186" s="239" t="s">
        <v>159</v>
      </c>
      <c r="E186" s="259" t="s">
        <v>1</v>
      </c>
      <c r="F186" s="260" t="s">
        <v>162</v>
      </c>
      <c r="G186" s="258"/>
      <c r="H186" s="261">
        <v>6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159</v>
      </c>
      <c r="AU186" s="267" t="s">
        <v>82</v>
      </c>
      <c r="AV186" s="14" t="s">
        <v>153</v>
      </c>
      <c r="AW186" s="14" t="s">
        <v>30</v>
      </c>
      <c r="AX186" s="14" t="s">
        <v>80</v>
      </c>
      <c r="AY186" s="267" t="s">
        <v>145</v>
      </c>
    </row>
    <row r="187" s="2" customFormat="1" ht="16.5" customHeight="1">
      <c r="A187" s="38"/>
      <c r="B187" s="39"/>
      <c r="C187" s="278" t="s">
        <v>390</v>
      </c>
      <c r="D187" s="278" t="s">
        <v>209</v>
      </c>
      <c r="E187" s="279" t="s">
        <v>210</v>
      </c>
      <c r="F187" s="280" t="s">
        <v>211</v>
      </c>
      <c r="G187" s="281" t="s">
        <v>212</v>
      </c>
      <c r="H187" s="282">
        <v>14.4</v>
      </c>
      <c r="I187" s="283"/>
      <c r="J187" s="284">
        <f>ROUND(I187*H187,2)</f>
        <v>0</v>
      </c>
      <c r="K187" s="280" t="s">
        <v>152</v>
      </c>
      <c r="L187" s="285"/>
      <c r="M187" s="286" t="s">
        <v>1</v>
      </c>
      <c r="N187" s="287" t="s">
        <v>38</v>
      </c>
      <c r="O187" s="91"/>
      <c r="P187" s="235">
        <f>O187*H187</f>
        <v>0</v>
      </c>
      <c r="Q187" s="235">
        <v>1</v>
      </c>
      <c r="R187" s="235">
        <f>Q187*H187</f>
        <v>14.4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213</v>
      </c>
      <c r="AT187" s="237" t="s">
        <v>209</v>
      </c>
      <c r="AU187" s="237" t="s">
        <v>82</v>
      </c>
      <c r="AY187" s="17" t="s">
        <v>145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80</v>
      </c>
      <c r="BK187" s="238">
        <f>ROUND(I187*H187,2)</f>
        <v>0</v>
      </c>
      <c r="BL187" s="17" t="s">
        <v>153</v>
      </c>
      <c r="BM187" s="237" t="s">
        <v>1213</v>
      </c>
    </row>
    <row r="188" s="2" customFormat="1">
      <c r="A188" s="38"/>
      <c r="B188" s="39"/>
      <c r="C188" s="40"/>
      <c r="D188" s="239" t="s">
        <v>155</v>
      </c>
      <c r="E188" s="40"/>
      <c r="F188" s="240" t="s">
        <v>211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155</v>
      </c>
      <c r="AU188" s="17" t="s">
        <v>82</v>
      </c>
    </row>
    <row r="189" s="15" customFormat="1">
      <c r="A189" s="15"/>
      <c r="B189" s="268"/>
      <c r="C189" s="269"/>
      <c r="D189" s="239" t="s">
        <v>159</v>
      </c>
      <c r="E189" s="270" t="s">
        <v>1</v>
      </c>
      <c r="F189" s="271" t="s">
        <v>206</v>
      </c>
      <c r="G189" s="269"/>
      <c r="H189" s="270" t="s">
        <v>1</v>
      </c>
      <c r="I189" s="272"/>
      <c r="J189" s="269"/>
      <c r="K189" s="269"/>
      <c r="L189" s="273"/>
      <c r="M189" s="274"/>
      <c r="N189" s="275"/>
      <c r="O189" s="275"/>
      <c r="P189" s="275"/>
      <c r="Q189" s="275"/>
      <c r="R189" s="275"/>
      <c r="S189" s="275"/>
      <c r="T189" s="27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7" t="s">
        <v>159</v>
      </c>
      <c r="AU189" s="277" t="s">
        <v>82</v>
      </c>
      <c r="AV189" s="15" t="s">
        <v>80</v>
      </c>
      <c r="AW189" s="15" t="s">
        <v>30</v>
      </c>
      <c r="AX189" s="15" t="s">
        <v>73</v>
      </c>
      <c r="AY189" s="277" t="s">
        <v>145</v>
      </c>
    </row>
    <row r="190" s="13" customFormat="1">
      <c r="A190" s="13"/>
      <c r="B190" s="246"/>
      <c r="C190" s="247"/>
      <c r="D190" s="239" t="s">
        <v>159</v>
      </c>
      <c r="E190" s="248" t="s">
        <v>1</v>
      </c>
      <c r="F190" s="249" t="s">
        <v>215</v>
      </c>
      <c r="G190" s="247"/>
      <c r="H190" s="250">
        <v>14.4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159</v>
      </c>
      <c r="AU190" s="256" t="s">
        <v>82</v>
      </c>
      <c r="AV190" s="13" t="s">
        <v>82</v>
      </c>
      <c r="AW190" s="13" t="s">
        <v>30</v>
      </c>
      <c r="AX190" s="13" t="s">
        <v>73</v>
      </c>
      <c r="AY190" s="256" t="s">
        <v>145</v>
      </c>
    </row>
    <row r="191" s="14" customFormat="1">
      <c r="A191" s="14"/>
      <c r="B191" s="257"/>
      <c r="C191" s="258"/>
      <c r="D191" s="239" t="s">
        <v>159</v>
      </c>
      <c r="E191" s="259" t="s">
        <v>1</v>
      </c>
      <c r="F191" s="260" t="s">
        <v>162</v>
      </c>
      <c r="G191" s="258"/>
      <c r="H191" s="261">
        <v>14.4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159</v>
      </c>
      <c r="AU191" s="267" t="s">
        <v>82</v>
      </c>
      <c r="AV191" s="14" t="s">
        <v>153</v>
      </c>
      <c r="AW191" s="14" t="s">
        <v>30</v>
      </c>
      <c r="AX191" s="14" t="s">
        <v>80</v>
      </c>
      <c r="AY191" s="267" t="s">
        <v>145</v>
      </c>
    </row>
    <row r="192" s="2" customFormat="1" ht="37.8" customHeight="1">
      <c r="A192" s="38"/>
      <c r="B192" s="39"/>
      <c r="C192" s="226" t="s">
        <v>561</v>
      </c>
      <c r="D192" s="226" t="s">
        <v>148</v>
      </c>
      <c r="E192" s="227" t="s">
        <v>217</v>
      </c>
      <c r="F192" s="228" t="s">
        <v>218</v>
      </c>
      <c r="G192" s="229" t="s">
        <v>151</v>
      </c>
      <c r="H192" s="230">
        <v>148</v>
      </c>
      <c r="I192" s="231"/>
      <c r="J192" s="232">
        <f>ROUND(I192*H192,2)</f>
        <v>0</v>
      </c>
      <c r="K192" s="228" t="s">
        <v>152</v>
      </c>
      <c r="L192" s="44"/>
      <c r="M192" s="233" t="s">
        <v>1</v>
      </c>
      <c r="N192" s="234" t="s">
        <v>38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153</v>
      </c>
      <c r="AT192" s="237" t="s">
        <v>148</v>
      </c>
      <c r="AU192" s="237" t="s">
        <v>82</v>
      </c>
      <c r="AY192" s="17" t="s">
        <v>145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80</v>
      </c>
      <c r="BK192" s="238">
        <f>ROUND(I192*H192,2)</f>
        <v>0</v>
      </c>
      <c r="BL192" s="17" t="s">
        <v>153</v>
      </c>
      <c r="BM192" s="237" t="s">
        <v>1214</v>
      </c>
    </row>
    <row r="193" s="2" customFormat="1">
      <c r="A193" s="38"/>
      <c r="B193" s="39"/>
      <c r="C193" s="40"/>
      <c r="D193" s="239" t="s">
        <v>155</v>
      </c>
      <c r="E193" s="40"/>
      <c r="F193" s="240" t="s">
        <v>220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155</v>
      </c>
      <c r="AU193" s="17" t="s">
        <v>82</v>
      </c>
    </row>
    <row r="194" s="2" customFormat="1">
      <c r="A194" s="38"/>
      <c r="B194" s="39"/>
      <c r="C194" s="40"/>
      <c r="D194" s="244" t="s">
        <v>157</v>
      </c>
      <c r="E194" s="40"/>
      <c r="F194" s="245" t="s">
        <v>221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157</v>
      </c>
      <c r="AU194" s="17" t="s">
        <v>82</v>
      </c>
    </row>
    <row r="195" s="15" customFormat="1">
      <c r="A195" s="15"/>
      <c r="B195" s="268"/>
      <c r="C195" s="269"/>
      <c r="D195" s="239" t="s">
        <v>159</v>
      </c>
      <c r="E195" s="270" t="s">
        <v>1</v>
      </c>
      <c r="F195" s="271" t="s">
        <v>1201</v>
      </c>
      <c r="G195" s="269"/>
      <c r="H195" s="270" t="s">
        <v>1</v>
      </c>
      <c r="I195" s="272"/>
      <c r="J195" s="269"/>
      <c r="K195" s="269"/>
      <c r="L195" s="273"/>
      <c r="M195" s="274"/>
      <c r="N195" s="275"/>
      <c r="O195" s="275"/>
      <c r="P195" s="275"/>
      <c r="Q195" s="275"/>
      <c r="R195" s="275"/>
      <c r="S195" s="275"/>
      <c r="T195" s="27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7" t="s">
        <v>159</v>
      </c>
      <c r="AU195" s="277" t="s">
        <v>82</v>
      </c>
      <c r="AV195" s="15" t="s">
        <v>80</v>
      </c>
      <c r="AW195" s="15" t="s">
        <v>30</v>
      </c>
      <c r="AX195" s="15" t="s">
        <v>73</v>
      </c>
      <c r="AY195" s="277" t="s">
        <v>145</v>
      </c>
    </row>
    <row r="196" s="13" customFormat="1">
      <c r="A196" s="13"/>
      <c r="B196" s="246"/>
      <c r="C196" s="247"/>
      <c r="D196" s="239" t="s">
        <v>159</v>
      </c>
      <c r="E196" s="248" t="s">
        <v>1</v>
      </c>
      <c r="F196" s="249" t="s">
        <v>1202</v>
      </c>
      <c r="G196" s="247"/>
      <c r="H196" s="250">
        <v>100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159</v>
      </c>
      <c r="AU196" s="256" t="s">
        <v>82</v>
      </c>
      <c r="AV196" s="13" t="s">
        <v>82</v>
      </c>
      <c r="AW196" s="13" t="s">
        <v>30</v>
      </c>
      <c r="AX196" s="13" t="s">
        <v>73</v>
      </c>
      <c r="AY196" s="256" t="s">
        <v>145</v>
      </c>
    </row>
    <row r="197" s="13" customFormat="1">
      <c r="A197" s="13"/>
      <c r="B197" s="246"/>
      <c r="C197" s="247"/>
      <c r="D197" s="239" t="s">
        <v>159</v>
      </c>
      <c r="E197" s="248" t="s">
        <v>1</v>
      </c>
      <c r="F197" s="249" t="s">
        <v>1215</v>
      </c>
      <c r="G197" s="247"/>
      <c r="H197" s="250">
        <v>48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159</v>
      </c>
      <c r="AU197" s="256" t="s">
        <v>82</v>
      </c>
      <c r="AV197" s="13" t="s">
        <v>82</v>
      </c>
      <c r="AW197" s="13" t="s">
        <v>30</v>
      </c>
      <c r="AX197" s="13" t="s">
        <v>73</v>
      </c>
      <c r="AY197" s="256" t="s">
        <v>145</v>
      </c>
    </row>
    <row r="198" s="14" customFormat="1">
      <c r="A198" s="14"/>
      <c r="B198" s="257"/>
      <c r="C198" s="258"/>
      <c r="D198" s="239" t="s">
        <v>159</v>
      </c>
      <c r="E198" s="259" t="s">
        <v>1</v>
      </c>
      <c r="F198" s="260" t="s">
        <v>162</v>
      </c>
      <c r="G198" s="258"/>
      <c r="H198" s="261">
        <v>148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7" t="s">
        <v>159</v>
      </c>
      <c r="AU198" s="267" t="s">
        <v>82</v>
      </c>
      <c r="AV198" s="14" t="s">
        <v>153</v>
      </c>
      <c r="AW198" s="14" t="s">
        <v>30</v>
      </c>
      <c r="AX198" s="14" t="s">
        <v>80</v>
      </c>
      <c r="AY198" s="267" t="s">
        <v>145</v>
      </c>
    </row>
    <row r="199" s="2" customFormat="1" ht="24.15" customHeight="1">
      <c r="A199" s="38"/>
      <c r="B199" s="39"/>
      <c r="C199" s="226" t="s">
        <v>569</v>
      </c>
      <c r="D199" s="226" t="s">
        <v>148</v>
      </c>
      <c r="E199" s="227" t="s">
        <v>224</v>
      </c>
      <c r="F199" s="228" t="s">
        <v>225</v>
      </c>
      <c r="G199" s="229" t="s">
        <v>151</v>
      </c>
      <c r="H199" s="230">
        <v>100</v>
      </c>
      <c r="I199" s="231"/>
      <c r="J199" s="232">
        <f>ROUND(I199*H199,2)</f>
        <v>0</v>
      </c>
      <c r="K199" s="228" t="s">
        <v>152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153</v>
      </c>
      <c r="AT199" s="237" t="s">
        <v>148</v>
      </c>
      <c r="AU199" s="237" t="s">
        <v>82</v>
      </c>
      <c r="AY199" s="17" t="s">
        <v>145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80</v>
      </c>
      <c r="BK199" s="238">
        <f>ROUND(I199*H199,2)</f>
        <v>0</v>
      </c>
      <c r="BL199" s="17" t="s">
        <v>153</v>
      </c>
      <c r="BM199" s="237" t="s">
        <v>1216</v>
      </c>
    </row>
    <row r="200" s="2" customFormat="1">
      <c r="A200" s="38"/>
      <c r="B200" s="39"/>
      <c r="C200" s="40"/>
      <c r="D200" s="239" t="s">
        <v>155</v>
      </c>
      <c r="E200" s="40"/>
      <c r="F200" s="240" t="s">
        <v>227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155</v>
      </c>
      <c r="AU200" s="17" t="s">
        <v>82</v>
      </c>
    </row>
    <row r="201" s="2" customFormat="1">
      <c r="A201" s="38"/>
      <c r="B201" s="39"/>
      <c r="C201" s="40"/>
      <c r="D201" s="244" t="s">
        <v>157</v>
      </c>
      <c r="E201" s="40"/>
      <c r="F201" s="245" t="s">
        <v>228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157</v>
      </c>
      <c r="AU201" s="17" t="s">
        <v>82</v>
      </c>
    </row>
    <row r="202" s="15" customFormat="1">
      <c r="A202" s="15"/>
      <c r="B202" s="268"/>
      <c r="C202" s="269"/>
      <c r="D202" s="239" t="s">
        <v>159</v>
      </c>
      <c r="E202" s="270" t="s">
        <v>1</v>
      </c>
      <c r="F202" s="271" t="s">
        <v>1201</v>
      </c>
      <c r="G202" s="269"/>
      <c r="H202" s="270" t="s">
        <v>1</v>
      </c>
      <c r="I202" s="272"/>
      <c r="J202" s="269"/>
      <c r="K202" s="269"/>
      <c r="L202" s="273"/>
      <c r="M202" s="274"/>
      <c r="N202" s="275"/>
      <c r="O202" s="275"/>
      <c r="P202" s="275"/>
      <c r="Q202" s="275"/>
      <c r="R202" s="275"/>
      <c r="S202" s="275"/>
      <c r="T202" s="27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7" t="s">
        <v>159</v>
      </c>
      <c r="AU202" s="277" t="s">
        <v>82</v>
      </c>
      <c r="AV202" s="15" t="s">
        <v>80</v>
      </c>
      <c r="AW202" s="15" t="s">
        <v>30</v>
      </c>
      <c r="AX202" s="15" t="s">
        <v>73</v>
      </c>
      <c r="AY202" s="277" t="s">
        <v>145</v>
      </c>
    </row>
    <row r="203" s="13" customFormat="1">
      <c r="A203" s="13"/>
      <c r="B203" s="246"/>
      <c r="C203" s="247"/>
      <c r="D203" s="239" t="s">
        <v>159</v>
      </c>
      <c r="E203" s="248" t="s">
        <v>1</v>
      </c>
      <c r="F203" s="249" t="s">
        <v>1202</v>
      </c>
      <c r="G203" s="247"/>
      <c r="H203" s="250">
        <v>100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159</v>
      </c>
      <c r="AU203" s="256" t="s">
        <v>82</v>
      </c>
      <c r="AV203" s="13" t="s">
        <v>82</v>
      </c>
      <c r="AW203" s="13" t="s">
        <v>30</v>
      </c>
      <c r="AX203" s="13" t="s">
        <v>73</v>
      </c>
      <c r="AY203" s="256" t="s">
        <v>145</v>
      </c>
    </row>
    <row r="204" s="14" customFormat="1">
      <c r="A204" s="14"/>
      <c r="B204" s="257"/>
      <c r="C204" s="258"/>
      <c r="D204" s="239" t="s">
        <v>159</v>
      </c>
      <c r="E204" s="259" t="s">
        <v>1</v>
      </c>
      <c r="F204" s="260" t="s">
        <v>162</v>
      </c>
      <c r="G204" s="258"/>
      <c r="H204" s="261">
        <v>100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159</v>
      </c>
      <c r="AU204" s="267" t="s">
        <v>82</v>
      </c>
      <c r="AV204" s="14" t="s">
        <v>153</v>
      </c>
      <c r="AW204" s="14" t="s">
        <v>30</v>
      </c>
      <c r="AX204" s="14" t="s">
        <v>80</v>
      </c>
      <c r="AY204" s="267" t="s">
        <v>145</v>
      </c>
    </row>
    <row r="205" s="2" customFormat="1" ht="24.15" customHeight="1">
      <c r="A205" s="38"/>
      <c r="B205" s="39"/>
      <c r="C205" s="226" t="s">
        <v>397</v>
      </c>
      <c r="D205" s="226" t="s">
        <v>148</v>
      </c>
      <c r="E205" s="227" t="s">
        <v>230</v>
      </c>
      <c r="F205" s="228" t="s">
        <v>231</v>
      </c>
      <c r="G205" s="229" t="s">
        <v>151</v>
      </c>
      <c r="H205" s="230">
        <v>48</v>
      </c>
      <c r="I205" s="231"/>
      <c r="J205" s="232">
        <f>ROUND(I205*H205,2)</f>
        <v>0</v>
      </c>
      <c r="K205" s="228" t="s">
        <v>152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153</v>
      </c>
      <c r="AT205" s="237" t="s">
        <v>148</v>
      </c>
      <c r="AU205" s="237" t="s">
        <v>82</v>
      </c>
      <c r="AY205" s="17" t="s">
        <v>145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80</v>
      </c>
      <c r="BK205" s="238">
        <f>ROUND(I205*H205,2)</f>
        <v>0</v>
      </c>
      <c r="BL205" s="17" t="s">
        <v>153</v>
      </c>
      <c r="BM205" s="237" t="s">
        <v>1217</v>
      </c>
    </row>
    <row r="206" s="2" customFormat="1">
      <c r="A206" s="38"/>
      <c r="B206" s="39"/>
      <c r="C206" s="40"/>
      <c r="D206" s="239" t="s">
        <v>155</v>
      </c>
      <c r="E206" s="40"/>
      <c r="F206" s="240" t="s">
        <v>233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155</v>
      </c>
      <c r="AU206" s="17" t="s">
        <v>82</v>
      </c>
    </row>
    <row r="207" s="2" customFormat="1">
      <c r="A207" s="38"/>
      <c r="B207" s="39"/>
      <c r="C207" s="40"/>
      <c r="D207" s="244" t="s">
        <v>157</v>
      </c>
      <c r="E207" s="40"/>
      <c r="F207" s="245" t="s">
        <v>234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82</v>
      </c>
    </row>
    <row r="208" s="15" customFormat="1">
      <c r="A208" s="15"/>
      <c r="B208" s="268"/>
      <c r="C208" s="269"/>
      <c r="D208" s="239" t="s">
        <v>159</v>
      </c>
      <c r="E208" s="270" t="s">
        <v>1</v>
      </c>
      <c r="F208" s="271" t="s">
        <v>1201</v>
      </c>
      <c r="G208" s="269"/>
      <c r="H208" s="270" t="s">
        <v>1</v>
      </c>
      <c r="I208" s="272"/>
      <c r="J208" s="269"/>
      <c r="K208" s="269"/>
      <c r="L208" s="273"/>
      <c r="M208" s="274"/>
      <c r="N208" s="275"/>
      <c r="O208" s="275"/>
      <c r="P208" s="275"/>
      <c r="Q208" s="275"/>
      <c r="R208" s="275"/>
      <c r="S208" s="275"/>
      <c r="T208" s="27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7" t="s">
        <v>159</v>
      </c>
      <c r="AU208" s="277" t="s">
        <v>82</v>
      </c>
      <c r="AV208" s="15" t="s">
        <v>80</v>
      </c>
      <c r="AW208" s="15" t="s">
        <v>30</v>
      </c>
      <c r="AX208" s="15" t="s">
        <v>73</v>
      </c>
      <c r="AY208" s="277" t="s">
        <v>145</v>
      </c>
    </row>
    <row r="209" s="13" customFormat="1">
      <c r="A209" s="13"/>
      <c r="B209" s="246"/>
      <c r="C209" s="247"/>
      <c r="D209" s="239" t="s">
        <v>159</v>
      </c>
      <c r="E209" s="248" t="s">
        <v>1</v>
      </c>
      <c r="F209" s="249" t="s">
        <v>1215</v>
      </c>
      <c r="G209" s="247"/>
      <c r="H209" s="250">
        <v>48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159</v>
      </c>
      <c r="AU209" s="256" t="s">
        <v>82</v>
      </c>
      <c r="AV209" s="13" t="s">
        <v>82</v>
      </c>
      <c r="AW209" s="13" t="s">
        <v>30</v>
      </c>
      <c r="AX209" s="13" t="s">
        <v>73</v>
      </c>
      <c r="AY209" s="256" t="s">
        <v>145</v>
      </c>
    </row>
    <row r="210" s="14" customFormat="1">
      <c r="A210" s="14"/>
      <c r="B210" s="257"/>
      <c r="C210" s="258"/>
      <c r="D210" s="239" t="s">
        <v>159</v>
      </c>
      <c r="E210" s="259" t="s">
        <v>1</v>
      </c>
      <c r="F210" s="260" t="s">
        <v>162</v>
      </c>
      <c r="G210" s="258"/>
      <c r="H210" s="261">
        <v>48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159</v>
      </c>
      <c r="AU210" s="267" t="s">
        <v>82</v>
      </c>
      <c r="AV210" s="14" t="s">
        <v>153</v>
      </c>
      <c r="AW210" s="14" t="s">
        <v>30</v>
      </c>
      <c r="AX210" s="14" t="s">
        <v>80</v>
      </c>
      <c r="AY210" s="267" t="s">
        <v>145</v>
      </c>
    </row>
    <row r="211" s="2" customFormat="1" ht="16.5" customHeight="1">
      <c r="A211" s="38"/>
      <c r="B211" s="39"/>
      <c r="C211" s="278" t="s">
        <v>555</v>
      </c>
      <c r="D211" s="278" t="s">
        <v>209</v>
      </c>
      <c r="E211" s="279" t="s">
        <v>236</v>
      </c>
      <c r="F211" s="280" t="s">
        <v>237</v>
      </c>
      <c r="G211" s="281" t="s">
        <v>212</v>
      </c>
      <c r="H211" s="282">
        <v>61.560000000000002</v>
      </c>
      <c r="I211" s="283"/>
      <c r="J211" s="284">
        <f>ROUND(I211*H211,2)</f>
        <v>0</v>
      </c>
      <c r="K211" s="280" t="s">
        <v>152</v>
      </c>
      <c r="L211" s="285"/>
      <c r="M211" s="286" t="s">
        <v>1</v>
      </c>
      <c r="N211" s="287" t="s">
        <v>38</v>
      </c>
      <c r="O211" s="91"/>
      <c r="P211" s="235">
        <f>O211*H211</f>
        <v>0</v>
      </c>
      <c r="Q211" s="235">
        <v>1</v>
      </c>
      <c r="R211" s="235">
        <f>Q211*H211</f>
        <v>61.560000000000002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213</v>
      </c>
      <c r="AT211" s="237" t="s">
        <v>209</v>
      </c>
      <c r="AU211" s="237" t="s">
        <v>82</v>
      </c>
      <c r="AY211" s="17" t="s">
        <v>145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80</v>
      </c>
      <c r="BK211" s="238">
        <f>ROUND(I211*H211,2)</f>
        <v>0</v>
      </c>
      <c r="BL211" s="17" t="s">
        <v>153</v>
      </c>
      <c r="BM211" s="237" t="s">
        <v>1218</v>
      </c>
    </row>
    <row r="212" s="2" customFormat="1">
      <c r="A212" s="38"/>
      <c r="B212" s="39"/>
      <c r="C212" s="40"/>
      <c r="D212" s="239" t="s">
        <v>155</v>
      </c>
      <c r="E212" s="40"/>
      <c r="F212" s="240" t="s">
        <v>237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155</v>
      </c>
      <c r="AU212" s="17" t="s">
        <v>82</v>
      </c>
    </row>
    <row r="213" s="15" customFormat="1">
      <c r="A213" s="15"/>
      <c r="B213" s="268"/>
      <c r="C213" s="269"/>
      <c r="D213" s="239" t="s">
        <v>159</v>
      </c>
      <c r="E213" s="270" t="s">
        <v>1</v>
      </c>
      <c r="F213" s="271" t="s">
        <v>1201</v>
      </c>
      <c r="G213" s="269"/>
      <c r="H213" s="270" t="s">
        <v>1</v>
      </c>
      <c r="I213" s="272"/>
      <c r="J213" s="269"/>
      <c r="K213" s="269"/>
      <c r="L213" s="273"/>
      <c r="M213" s="274"/>
      <c r="N213" s="275"/>
      <c r="O213" s="275"/>
      <c r="P213" s="275"/>
      <c r="Q213" s="275"/>
      <c r="R213" s="275"/>
      <c r="S213" s="275"/>
      <c r="T213" s="27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7" t="s">
        <v>159</v>
      </c>
      <c r="AU213" s="277" t="s">
        <v>82</v>
      </c>
      <c r="AV213" s="15" t="s">
        <v>80</v>
      </c>
      <c r="AW213" s="15" t="s">
        <v>30</v>
      </c>
      <c r="AX213" s="15" t="s">
        <v>73</v>
      </c>
      <c r="AY213" s="277" t="s">
        <v>145</v>
      </c>
    </row>
    <row r="214" s="13" customFormat="1">
      <c r="A214" s="13"/>
      <c r="B214" s="246"/>
      <c r="C214" s="247"/>
      <c r="D214" s="239" t="s">
        <v>159</v>
      </c>
      <c r="E214" s="248" t="s">
        <v>1</v>
      </c>
      <c r="F214" s="249" t="s">
        <v>1219</v>
      </c>
      <c r="G214" s="247"/>
      <c r="H214" s="250">
        <v>34.560000000000002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159</v>
      </c>
      <c r="AU214" s="256" t="s">
        <v>82</v>
      </c>
      <c r="AV214" s="13" t="s">
        <v>82</v>
      </c>
      <c r="AW214" s="13" t="s">
        <v>30</v>
      </c>
      <c r="AX214" s="13" t="s">
        <v>73</v>
      </c>
      <c r="AY214" s="256" t="s">
        <v>145</v>
      </c>
    </row>
    <row r="215" s="13" customFormat="1">
      <c r="A215" s="13"/>
      <c r="B215" s="246"/>
      <c r="C215" s="247"/>
      <c r="D215" s="239" t="s">
        <v>159</v>
      </c>
      <c r="E215" s="248" t="s">
        <v>1</v>
      </c>
      <c r="F215" s="249" t="s">
        <v>1220</v>
      </c>
      <c r="G215" s="247"/>
      <c r="H215" s="250">
        <v>27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159</v>
      </c>
      <c r="AU215" s="256" t="s">
        <v>82</v>
      </c>
      <c r="AV215" s="13" t="s">
        <v>82</v>
      </c>
      <c r="AW215" s="13" t="s">
        <v>30</v>
      </c>
      <c r="AX215" s="13" t="s">
        <v>73</v>
      </c>
      <c r="AY215" s="256" t="s">
        <v>145</v>
      </c>
    </row>
    <row r="216" s="14" customFormat="1">
      <c r="A216" s="14"/>
      <c r="B216" s="257"/>
      <c r="C216" s="258"/>
      <c r="D216" s="239" t="s">
        <v>159</v>
      </c>
      <c r="E216" s="259" t="s">
        <v>1</v>
      </c>
      <c r="F216" s="260" t="s">
        <v>162</v>
      </c>
      <c r="G216" s="258"/>
      <c r="H216" s="261">
        <v>61.560000000000002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7" t="s">
        <v>159</v>
      </c>
      <c r="AU216" s="267" t="s">
        <v>82</v>
      </c>
      <c r="AV216" s="14" t="s">
        <v>153</v>
      </c>
      <c r="AW216" s="14" t="s">
        <v>30</v>
      </c>
      <c r="AX216" s="14" t="s">
        <v>80</v>
      </c>
      <c r="AY216" s="267" t="s">
        <v>145</v>
      </c>
    </row>
    <row r="217" s="2" customFormat="1" ht="24.15" customHeight="1">
      <c r="A217" s="38"/>
      <c r="B217" s="39"/>
      <c r="C217" s="226" t="s">
        <v>745</v>
      </c>
      <c r="D217" s="226" t="s">
        <v>148</v>
      </c>
      <c r="E217" s="227" t="s">
        <v>243</v>
      </c>
      <c r="F217" s="228" t="s">
        <v>244</v>
      </c>
      <c r="G217" s="229" t="s">
        <v>151</v>
      </c>
      <c r="H217" s="230">
        <v>148</v>
      </c>
      <c r="I217" s="231"/>
      <c r="J217" s="232">
        <f>ROUND(I217*H217,2)</f>
        <v>0</v>
      </c>
      <c r="K217" s="228" t="s">
        <v>152</v>
      </c>
      <c r="L217" s="44"/>
      <c r="M217" s="233" t="s">
        <v>1</v>
      </c>
      <c r="N217" s="234" t="s">
        <v>38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153</v>
      </c>
      <c r="AT217" s="237" t="s">
        <v>148</v>
      </c>
      <c r="AU217" s="237" t="s">
        <v>82</v>
      </c>
      <c r="AY217" s="17" t="s">
        <v>145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80</v>
      </c>
      <c r="BK217" s="238">
        <f>ROUND(I217*H217,2)</f>
        <v>0</v>
      </c>
      <c r="BL217" s="17" t="s">
        <v>153</v>
      </c>
      <c r="BM217" s="237" t="s">
        <v>1221</v>
      </c>
    </row>
    <row r="218" s="2" customFormat="1">
      <c r="A218" s="38"/>
      <c r="B218" s="39"/>
      <c r="C218" s="40"/>
      <c r="D218" s="239" t="s">
        <v>155</v>
      </c>
      <c r="E218" s="40"/>
      <c r="F218" s="240" t="s">
        <v>246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155</v>
      </c>
      <c r="AU218" s="17" t="s">
        <v>82</v>
      </c>
    </row>
    <row r="219" s="2" customFormat="1">
      <c r="A219" s="38"/>
      <c r="B219" s="39"/>
      <c r="C219" s="40"/>
      <c r="D219" s="244" t="s">
        <v>157</v>
      </c>
      <c r="E219" s="40"/>
      <c r="F219" s="245" t="s">
        <v>247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157</v>
      </c>
      <c r="AU219" s="17" t="s">
        <v>82</v>
      </c>
    </row>
    <row r="220" s="15" customFormat="1">
      <c r="A220" s="15"/>
      <c r="B220" s="268"/>
      <c r="C220" s="269"/>
      <c r="D220" s="239" t="s">
        <v>159</v>
      </c>
      <c r="E220" s="270" t="s">
        <v>1</v>
      </c>
      <c r="F220" s="271" t="s">
        <v>1201</v>
      </c>
      <c r="G220" s="269"/>
      <c r="H220" s="270" t="s">
        <v>1</v>
      </c>
      <c r="I220" s="272"/>
      <c r="J220" s="269"/>
      <c r="K220" s="269"/>
      <c r="L220" s="273"/>
      <c r="M220" s="274"/>
      <c r="N220" s="275"/>
      <c r="O220" s="275"/>
      <c r="P220" s="275"/>
      <c r="Q220" s="275"/>
      <c r="R220" s="275"/>
      <c r="S220" s="275"/>
      <c r="T220" s="27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7" t="s">
        <v>159</v>
      </c>
      <c r="AU220" s="277" t="s">
        <v>82</v>
      </c>
      <c r="AV220" s="15" t="s">
        <v>80</v>
      </c>
      <c r="AW220" s="15" t="s">
        <v>30</v>
      </c>
      <c r="AX220" s="15" t="s">
        <v>73</v>
      </c>
      <c r="AY220" s="277" t="s">
        <v>145</v>
      </c>
    </row>
    <row r="221" s="13" customFormat="1">
      <c r="A221" s="13"/>
      <c r="B221" s="246"/>
      <c r="C221" s="247"/>
      <c r="D221" s="239" t="s">
        <v>159</v>
      </c>
      <c r="E221" s="248" t="s">
        <v>1</v>
      </c>
      <c r="F221" s="249" t="s">
        <v>1202</v>
      </c>
      <c r="G221" s="247"/>
      <c r="H221" s="250">
        <v>100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159</v>
      </c>
      <c r="AU221" s="256" t="s">
        <v>82</v>
      </c>
      <c r="AV221" s="13" t="s">
        <v>82</v>
      </c>
      <c r="AW221" s="13" t="s">
        <v>30</v>
      </c>
      <c r="AX221" s="13" t="s">
        <v>73</v>
      </c>
      <c r="AY221" s="256" t="s">
        <v>145</v>
      </c>
    </row>
    <row r="222" s="13" customFormat="1">
      <c r="A222" s="13"/>
      <c r="B222" s="246"/>
      <c r="C222" s="247"/>
      <c r="D222" s="239" t="s">
        <v>159</v>
      </c>
      <c r="E222" s="248" t="s">
        <v>1</v>
      </c>
      <c r="F222" s="249" t="s">
        <v>1215</v>
      </c>
      <c r="G222" s="247"/>
      <c r="H222" s="250">
        <v>48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159</v>
      </c>
      <c r="AU222" s="256" t="s">
        <v>82</v>
      </c>
      <c r="AV222" s="13" t="s">
        <v>82</v>
      </c>
      <c r="AW222" s="13" t="s">
        <v>30</v>
      </c>
      <c r="AX222" s="13" t="s">
        <v>73</v>
      </c>
      <c r="AY222" s="256" t="s">
        <v>145</v>
      </c>
    </row>
    <row r="223" s="14" customFormat="1">
      <c r="A223" s="14"/>
      <c r="B223" s="257"/>
      <c r="C223" s="258"/>
      <c r="D223" s="239" t="s">
        <v>159</v>
      </c>
      <c r="E223" s="259" t="s">
        <v>1</v>
      </c>
      <c r="F223" s="260" t="s">
        <v>162</v>
      </c>
      <c r="G223" s="258"/>
      <c r="H223" s="261">
        <v>148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7" t="s">
        <v>159</v>
      </c>
      <c r="AU223" s="267" t="s">
        <v>82</v>
      </c>
      <c r="AV223" s="14" t="s">
        <v>153</v>
      </c>
      <c r="AW223" s="14" t="s">
        <v>30</v>
      </c>
      <c r="AX223" s="14" t="s">
        <v>80</v>
      </c>
      <c r="AY223" s="267" t="s">
        <v>145</v>
      </c>
    </row>
    <row r="224" s="2" customFormat="1" ht="16.5" customHeight="1">
      <c r="A224" s="38"/>
      <c r="B224" s="39"/>
      <c r="C224" s="278" t="s">
        <v>229</v>
      </c>
      <c r="D224" s="278" t="s">
        <v>209</v>
      </c>
      <c r="E224" s="279" t="s">
        <v>249</v>
      </c>
      <c r="F224" s="280" t="s">
        <v>250</v>
      </c>
      <c r="G224" s="281" t="s">
        <v>251</v>
      </c>
      <c r="H224" s="282">
        <v>2.96</v>
      </c>
      <c r="I224" s="283"/>
      <c r="J224" s="284">
        <f>ROUND(I224*H224,2)</f>
        <v>0</v>
      </c>
      <c r="K224" s="280" t="s">
        <v>152</v>
      </c>
      <c r="L224" s="285"/>
      <c r="M224" s="286" t="s">
        <v>1</v>
      </c>
      <c r="N224" s="287" t="s">
        <v>38</v>
      </c>
      <c r="O224" s="91"/>
      <c r="P224" s="235">
        <f>O224*H224</f>
        <v>0</v>
      </c>
      <c r="Q224" s="235">
        <v>0.001</v>
      </c>
      <c r="R224" s="235">
        <f>Q224*H224</f>
        <v>0.00296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213</v>
      </c>
      <c r="AT224" s="237" t="s">
        <v>209</v>
      </c>
      <c r="AU224" s="237" t="s">
        <v>82</v>
      </c>
      <c r="AY224" s="17" t="s">
        <v>145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80</v>
      </c>
      <c r="BK224" s="238">
        <f>ROUND(I224*H224,2)</f>
        <v>0</v>
      </c>
      <c r="BL224" s="17" t="s">
        <v>153</v>
      </c>
      <c r="BM224" s="237" t="s">
        <v>1222</v>
      </c>
    </row>
    <row r="225" s="2" customFormat="1">
      <c r="A225" s="38"/>
      <c r="B225" s="39"/>
      <c r="C225" s="40"/>
      <c r="D225" s="239" t="s">
        <v>155</v>
      </c>
      <c r="E225" s="40"/>
      <c r="F225" s="240" t="s">
        <v>250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155</v>
      </c>
      <c r="AU225" s="17" t="s">
        <v>82</v>
      </c>
    </row>
    <row r="226" s="15" customFormat="1">
      <c r="A226" s="15"/>
      <c r="B226" s="268"/>
      <c r="C226" s="269"/>
      <c r="D226" s="239" t="s">
        <v>159</v>
      </c>
      <c r="E226" s="270" t="s">
        <v>1</v>
      </c>
      <c r="F226" s="271" t="s">
        <v>253</v>
      </c>
      <c r="G226" s="269"/>
      <c r="H226" s="270" t="s">
        <v>1</v>
      </c>
      <c r="I226" s="272"/>
      <c r="J226" s="269"/>
      <c r="K226" s="269"/>
      <c r="L226" s="273"/>
      <c r="M226" s="274"/>
      <c r="N226" s="275"/>
      <c r="O226" s="275"/>
      <c r="P226" s="275"/>
      <c r="Q226" s="275"/>
      <c r="R226" s="275"/>
      <c r="S226" s="275"/>
      <c r="T226" s="27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7" t="s">
        <v>159</v>
      </c>
      <c r="AU226" s="277" t="s">
        <v>82</v>
      </c>
      <c r="AV226" s="15" t="s">
        <v>80</v>
      </c>
      <c r="AW226" s="15" t="s">
        <v>30</v>
      </c>
      <c r="AX226" s="15" t="s">
        <v>73</v>
      </c>
      <c r="AY226" s="277" t="s">
        <v>145</v>
      </c>
    </row>
    <row r="227" s="13" customFormat="1">
      <c r="A227" s="13"/>
      <c r="B227" s="246"/>
      <c r="C227" s="247"/>
      <c r="D227" s="239" t="s">
        <v>159</v>
      </c>
      <c r="E227" s="248" t="s">
        <v>1</v>
      </c>
      <c r="F227" s="249" t="s">
        <v>1223</v>
      </c>
      <c r="G227" s="247"/>
      <c r="H227" s="250">
        <v>2.96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159</v>
      </c>
      <c r="AU227" s="256" t="s">
        <v>82</v>
      </c>
      <c r="AV227" s="13" t="s">
        <v>82</v>
      </c>
      <c r="AW227" s="13" t="s">
        <v>30</v>
      </c>
      <c r="AX227" s="13" t="s">
        <v>80</v>
      </c>
      <c r="AY227" s="256" t="s">
        <v>145</v>
      </c>
    </row>
    <row r="228" s="12" customFormat="1" ht="22.8" customHeight="1">
      <c r="A228" s="12"/>
      <c r="B228" s="210"/>
      <c r="C228" s="211"/>
      <c r="D228" s="212" t="s">
        <v>72</v>
      </c>
      <c r="E228" s="224" t="s">
        <v>257</v>
      </c>
      <c r="F228" s="224" t="s">
        <v>258</v>
      </c>
      <c r="G228" s="211"/>
      <c r="H228" s="211"/>
      <c r="I228" s="214"/>
      <c r="J228" s="225">
        <f>BK228</f>
        <v>0</v>
      </c>
      <c r="K228" s="211"/>
      <c r="L228" s="216"/>
      <c r="M228" s="217"/>
      <c r="N228" s="218"/>
      <c r="O228" s="218"/>
      <c r="P228" s="219">
        <f>SUM(P229:P252)</f>
        <v>0</v>
      </c>
      <c r="Q228" s="218"/>
      <c r="R228" s="219">
        <f>SUM(R229:R252)</f>
        <v>0</v>
      </c>
      <c r="S228" s="218"/>
      <c r="T228" s="220">
        <f>SUM(T229:T252)</f>
        <v>2.6985600000000001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80</v>
      </c>
      <c r="AT228" s="222" t="s">
        <v>72</v>
      </c>
      <c r="AU228" s="222" t="s">
        <v>80</v>
      </c>
      <c r="AY228" s="221" t="s">
        <v>145</v>
      </c>
      <c r="BK228" s="223">
        <f>SUM(BK229:BK252)</f>
        <v>0</v>
      </c>
    </row>
    <row r="229" s="2" customFormat="1" ht="24.15" customHeight="1">
      <c r="A229" s="38"/>
      <c r="B229" s="39"/>
      <c r="C229" s="226" t="s">
        <v>259</v>
      </c>
      <c r="D229" s="226" t="s">
        <v>148</v>
      </c>
      <c r="E229" s="227" t="s">
        <v>297</v>
      </c>
      <c r="F229" s="228" t="s">
        <v>298</v>
      </c>
      <c r="G229" s="229" t="s">
        <v>185</v>
      </c>
      <c r="H229" s="230">
        <v>0.90000000000000002</v>
      </c>
      <c r="I229" s="231"/>
      <c r="J229" s="232">
        <f>ROUND(I229*H229,2)</f>
        <v>0</v>
      </c>
      <c r="K229" s="228" t="s">
        <v>152</v>
      </c>
      <c r="L229" s="44"/>
      <c r="M229" s="233" t="s">
        <v>1</v>
      </c>
      <c r="N229" s="234" t="s">
        <v>38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1.5940000000000001</v>
      </c>
      <c r="T229" s="236">
        <f>S229*H229</f>
        <v>1.4346000000000001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153</v>
      </c>
      <c r="AT229" s="237" t="s">
        <v>148</v>
      </c>
      <c r="AU229" s="237" t="s">
        <v>82</v>
      </c>
      <c r="AY229" s="17" t="s">
        <v>145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80</v>
      </c>
      <c r="BK229" s="238">
        <f>ROUND(I229*H229,2)</f>
        <v>0</v>
      </c>
      <c r="BL229" s="17" t="s">
        <v>153</v>
      </c>
      <c r="BM229" s="237" t="s">
        <v>1224</v>
      </c>
    </row>
    <row r="230" s="2" customFormat="1">
      <c r="A230" s="38"/>
      <c r="B230" s="39"/>
      <c r="C230" s="40"/>
      <c r="D230" s="239" t="s">
        <v>155</v>
      </c>
      <c r="E230" s="40"/>
      <c r="F230" s="240" t="s">
        <v>300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155</v>
      </c>
      <c r="AU230" s="17" t="s">
        <v>82</v>
      </c>
    </row>
    <row r="231" s="2" customFormat="1">
      <c r="A231" s="38"/>
      <c r="B231" s="39"/>
      <c r="C231" s="40"/>
      <c r="D231" s="244" t="s">
        <v>157</v>
      </c>
      <c r="E231" s="40"/>
      <c r="F231" s="245" t="s">
        <v>301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157</v>
      </c>
      <c r="AU231" s="17" t="s">
        <v>82</v>
      </c>
    </row>
    <row r="232" s="15" customFormat="1">
      <c r="A232" s="15"/>
      <c r="B232" s="268"/>
      <c r="C232" s="269"/>
      <c r="D232" s="239" t="s">
        <v>159</v>
      </c>
      <c r="E232" s="270" t="s">
        <v>1</v>
      </c>
      <c r="F232" s="271" t="s">
        <v>1225</v>
      </c>
      <c r="G232" s="269"/>
      <c r="H232" s="270" t="s">
        <v>1</v>
      </c>
      <c r="I232" s="272"/>
      <c r="J232" s="269"/>
      <c r="K232" s="269"/>
      <c r="L232" s="273"/>
      <c r="M232" s="274"/>
      <c r="N232" s="275"/>
      <c r="O232" s="275"/>
      <c r="P232" s="275"/>
      <c r="Q232" s="275"/>
      <c r="R232" s="275"/>
      <c r="S232" s="275"/>
      <c r="T232" s="27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7" t="s">
        <v>159</v>
      </c>
      <c r="AU232" s="277" t="s">
        <v>82</v>
      </c>
      <c r="AV232" s="15" t="s">
        <v>80</v>
      </c>
      <c r="AW232" s="15" t="s">
        <v>30</v>
      </c>
      <c r="AX232" s="15" t="s">
        <v>73</v>
      </c>
      <c r="AY232" s="277" t="s">
        <v>145</v>
      </c>
    </row>
    <row r="233" s="13" customFormat="1">
      <c r="A233" s="13"/>
      <c r="B233" s="246"/>
      <c r="C233" s="247"/>
      <c r="D233" s="239" t="s">
        <v>159</v>
      </c>
      <c r="E233" s="248" t="s">
        <v>1</v>
      </c>
      <c r="F233" s="249" t="s">
        <v>1226</v>
      </c>
      <c r="G233" s="247"/>
      <c r="H233" s="250">
        <v>0.90000000000000002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159</v>
      </c>
      <c r="AU233" s="256" t="s">
        <v>82</v>
      </c>
      <c r="AV233" s="13" t="s">
        <v>82</v>
      </c>
      <c r="AW233" s="13" t="s">
        <v>30</v>
      </c>
      <c r="AX233" s="13" t="s">
        <v>80</v>
      </c>
      <c r="AY233" s="256" t="s">
        <v>145</v>
      </c>
    </row>
    <row r="234" s="2" customFormat="1" ht="24.15" customHeight="1">
      <c r="A234" s="38"/>
      <c r="B234" s="39"/>
      <c r="C234" s="226" t="s">
        <v>304</v>
      </c>
      <c r="D234" s="226" t="s">
        <v>148</v>
      </c>
      <c r="E234" s="227" t="s">
        <v>717</v>
      </c>
      <c r="F234" s="228" t="s">
        <v>718</v>
      </c>
      <c r="G234" s="229" t="s">
        <v>314</v>
      </c>
      <c r="H234" s="230">
        <v>2</v>
      </c>
      <c r="I234" s="231"/>
      <c r="J234" s="232">
        <f>ROUND(I234*H234,2)</f>
        <v>0</v>
      </c>
      <c r="K234" s="228" t="s">
        <v>152</v>
      </c>
      <c r="L234" s="44"/>
      <c r="M234" s="233" t="s">
        <v>1</v>
      </c>
      <c r="N234" s="234" t="s">
        <v>38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0.070000000000000007</v>
      </c>
      <c r="T234" s="236">
        <f>S234*H234</f>
        <v>0.14000000000000001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153</v>
      </c>
      <c r="AT234" s="237" t="s">
        <v>148</v>
      </c>
      <c r="AU234" s="237" t="s">
        <v>82</v>
      </c>
      <c r="AY234" s="17" t="s">
        <v>145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80</v>
      </c>
      <c r="BK234" s="238">
        <f>ROUND(I234*H234,2)</f>
        <v>0</v>
      </c>
      <c r="BL234" s="17" t="s">
        <v>153</v>
      </c>
      <c r="BM234" s="237" t="s">
        <v>1227</v>
      </c>
    </row>
    <row r="235" s="2" customFormat="1">
      <c r="A235" s="38"/>
      <c r="B235" s="39"/>
      <c r="C235" s="40"/>
      <c r="D235" s="239" t="s">
        <v>155</v>
      </c>
      <c r="E235" s="40"/>
      <c r="F235" s="240" t="s">
        <v>720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155</v>
      </c>
      <c r="AU235" s="17" t="s">
        <v>82</v>
      </c>
    </row>
    <row r="236" s="2" customFormat="1">
      <c r="A236" s="38"/>
      <c r="B236" s="39"/>
      <c r="C236" s="40"/>
      <c r="D236" s="244" t="s">
        <v>157</v>
      </c>
      <c r="E236" s="40"/>
      <c r="F236" s="245" t="s">
        <v>721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82</v>
      </c>
    </row>
    <row r="237" s="2" customFormat="1" ht="24.15" customHeight="1">
      <c r="A237" s="38"/>
      <c r="B237" s="39"/>
      <c r="C237" s="226" t="s">
        <v>436</v>
      </c>
      <c r="D237" s="226" t="s">
        <v>148</v>
      </c>
      <c r="E237" s="227" t="s">
        <v>1228</v>
      </c>
      <c r="F237" s="228" t="s">
        <v>1229</v>
      </c>
      <c r="G237" s="229" t="s">
        <v>151</v>
      </c>
      <c r="H237" s="230">
        <v>1.0800000000000001</v>
      </c>
      <c r="I237" s="231"/>
      <c r="J237" s="232">
        <f>ROUND(I237*H237,2)</f>
        <v>0</v>
      </c>
      <c r="K237" s="228" t="s">
        <v>152</v>
      </c>
      <c r="L237" s="44"/>
      <c r="M237" s="233" t="s">
        <v>1</v>
      </c>
      <c r="N237" s="234" t="s">
        <v>38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0.041000000000000002</v>
      </c>
      <c r="T237" s="236">
        <f>S237*H237</f>
        <v>0.044280000000000007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153</v>
      </c>
      <c r="AT237" s="237" t="s">
        <v>148</v>
      </c>
      <c r="AU237" s="237" t="s">
        <v>82</v>
      </c>
      <c r="AY237" s="17" t="s">
        <v>145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80</v>
      </c>
      <c r="BK237" s="238">
        <f>ROUND(I237*H237,2)</f>
        <v>0</v>
      </c>
      <c r="BL237" s="17" t="s">
        <v>153</v>
      </c>
      <c r="BM237" s="237" t="s">
        <v>1230</v>
      </c>
    </row>
    <row r="238" s="2" customFormat="1">
      <c r="A238" s="38"/>
      <c r="B238" s="39"/>
      <c r="C238" s="40"/>
      <c r="D238" s="239" t="s">
        <v>155</v>
      </c>
      <c r="E238" s="40"/>
      <c r="F238" s="240" t="s">
        <v>1231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155</v>
      </c>
      <c r="AU238" s="17" t="s">
        <v>82</v>
      </c>
    </row>
    <row r="239" s="2" customFormat="1">
      <c r="A239" s="38"/>
      <c r="B239" s="39"/>
      <c r="C239" s="40"/>
      <c r="D239" s="244" t="s">
        <v>157</v>
      </c>
      <c r="E239" s="40"/>
      <c r="F239" s="245" t="s">
        <v>1232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157</v>
      </c>
      <c r="AU239" s="17" t="s">
        <v>82</v>
      </c>
    </row>
    <row r="240" s="13" customFormat="1">
      <c r="A240" s="13"/>
      <c r="B240" s="246"/>
      <c r="C240" s="247"/>
      <c r="D240" s="239" t="s">
        <v>159</v>
      </c>
      <c r="E240" s="248" t="s">
        <v>1</v>
      </c>
      <c r="F240" s="249" t="s">
        <v>1233</v>
      </c>
      <c r="G240" s="247"/>
      <c r="H240" s="250">
        <v>1.0800000000000001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159</v>
      </c>
      <c r="AU240" s="256" t="s">
        <v>82</v>
      </c>
      <c r="AV240" s="13" t="s">
        <v>82</v>
      </c>
      <c r="AW240" s="13" t="s">
        <v>30</v>
      </c>
      <c r="AX240" s="13" t="s">
        <v>80</v>
      </c>
      <c r="AY240" s="256" t="s">
        <v>145</v>
      </c>
    </row>
    <row r="241" s="2" customFormat="1" ht="24.15" customHeight="1">
      <c r="A241" s="38"/>
      <c r="B241" s="39"/>
      <c r="C241" s="226" t="s">
        <v>465</v>
      </c>
      <c r="D241" s="226" t="s">
        <v>148</v>
      </c>
      <c r="E241" s="227" t="s">
        <v>678</v>
      </c>
      <c r="F241" s="228" t="s">
        <v>679</v>
      </c>
      <c r="G241" s="229" t="s">
        <v>151</v>
      </c>
      <c r="H241" s="230">
        <v>4.29</v>
      </c>
      <c r="I241" s="231"/>
      <c r="J241" s="232">
        <f>ROUND(I241*H241,2)</f>
        <v>0</v>
      </c>
      <c r="K241" s="228" t="s">
        <v>152</v>
      </c>
      <c r="L241" s="44"/>
      <c r="M241" s="233" t="s">
        <v>1</v>
      </c>
      <c r="N241" s="234" t="s">
        <v>38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0.031</v>
      </c>
      <c r="T241" s="236">
        <f>S241*H241</f>
        <v>0.13299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153</v>
      </c>
      <c r="AT241" s="237" t="s">
        <v>148</v>
      </c>
      <c r="AU241" s="237" t="s">
        <v>82</v>
      </c>
      <c r="AY241" s="17" t="s">
        <v>145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80</v>
      </c>
      <c r="BK241" s="238">
        <f>ROUND(I241*H241,2)</f>
        <v>0</v>
      </c>
      <c r="BL241" s="17" t="s">
        <v>153</v>
      </c>
      <c r="BM241" s="237" t="s">
        <v>1234</v>
      </c>
    </row>
    <row r="242" s="2" customFormat="1">
      <c r="A242" s="38"/>
      <c r="B242" s="39"/>
      <c r="C242" s="40"/>
      <c r="D242" s="239" t="s">
        <v>155</v>
      </c>
      <c r="E242" s="40"/>
      <c r="F242" s="240" t="s">
        <v>681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155</v>
      </c>
      <c r="AU242" s="17" t="s">
        <v>82</v>
      </c>
    </row>
    <row r="243" s="2" customFormat="1">
      <c r="A243" s="38"/>
      <c r="B243" s="39"/>
      <c r="C243" s="40"/>
      <c r="D243" s="244" t="s">
        <v>157</v>
      </c>
      <c r="E243" s="40"/>
      <c r="F243" s="245" t="s">
        <v>682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157</v>
      </c>
      <c r="AU243" s="17" t="s">
        <v>82</v>
      </c>
    </row>
    <row r="244" s="13" customFormat="1">
      <c r="A244" s="13"/>
      <c r="B244" s="246"/>
      <c r="C244" s="247"/>
      <c r="D244" s="239" t="s">
        <v>159</v>
      </c>
      <c r="E244" s="248" t="s">
        <v>1</v>
      </c>
      <c r="F244" s="249" t="s">
        <v>1235</v>
      </c>
      <c r="G244" s="247"/>
      <c r="H244" s="250">
        <v>4.29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159</v>
      </c>
      <c r="AU244" s="256" t="s">
        <v>82</v>
      </c>
      <c r="AV244" s="13" t="s">
        <v>82</v>
      </c>
      <c r="AW244" s="13" t="s">
        <v>30</v>
      </c>
      <c r="AX244" s="13" t="s">
        <v>80</v>
      </c>
      <c r="AY244" s="256" t="s">
        <v>145</v>
      </c>
    </row>
    <row r="245" s="2" customFormat="1" ht="24.15" customHeight="1">
      <c r="A245" s="38"/>
      <c r="B245" s="39"/>
      <c r="C245" s="226" t="s">
        <v>459</v>
      </c>
      <c r="D245" s="226" t="s">
        <v>148</v>
      </c>
      <c r="E245" s="227" t="s">
        <v>686</v>
      </c>
      <c r="F245" s="228" t="s">
        <v>687</v>
      </c>
      <c r="G245" s="229" t="s">
        <v>151</v>
      </c>
      <c r="H245" s="230">
        <v>2.4700000000000002</v>
      </c>
      <c r="I245" s="231"/>
      <c r="J245" s="232">
        <f>ROUND(I245*H245,2)</f>
        <v>0</v>
      </c>
      <c r="K245" s="228" t="s">
        <v>152</v>
      </c>
      <c r="L245" s="44"/>
      <c r="M245" s="233" t="s">
        <v>1</v>
      </c>
      <c r="N245" s="234" t="s">
        <v>38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0.027</v>
      </c>
      <c r="T245" s="236">
        <f>S245*H245</f>
        <v>0.066689999999999999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153</v>
      </c>
      <c r="AT245" s="237" t="s">
        <v>148</v>
      </c>
      <c r="AU245" s="237" t="s">
        <v>82</v>
      </c>
      <c r="AY245" s="17" t="s">
        <v>145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80</v>
      </c>
      <c r="BK245" s="238">
        <f>ROUND(I245*H245,2)</f>
        <v>0</v>
      </c>
      <c r="BL245" s="17" t="s">
        <v>153</v>
      </c>
      <c r="BM245" s="237" t="s">
        <v>1236</v>
      </c>
    </row>
    <row r="246" s="2" customFormat="1">
      <c r="A246" s="38"/>
      <c r="B246" s="39"/>
      <c r="C246" s="40"/>
      <c r="D246" s="239" t="s">
        <v>155</v>
      </c>
      <c r="E246" s="40"/>
      <c r="F246" s="240" t="s">
        <v>689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155</v>
      </c>
      <c r="AU246" s="17" t="s">
        <v>82</v>
      </c>
    </row>
    <row r="247" s="2" customFormat="1">
      <c r="A247" s="38"/>
      <c r="B247" s="39"/>
      <c r="C247" s="40"/>
      <c r="D247" s="244" t="s">
        <v>157</v>
      </c>
      <c r="E247" s="40"/>
      <c r="F247" s="245" t="s">
        <v>690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157</v>
      </c>
      <c r="AU247" s="17" t="s">
        <v>82</v>
      </c>
    </row>
    <row r="248" s="13" customFormat="1">
      <c r="A248" s="13"/>
      <c r="B248" s="246"/>
      <c r="C248" s="247"/>
      <c r="D248" s="239" t="s">
        <v>159</v>
      </c>
      <c r="E248" s="248" t="s">
        <v>1</v>
      </c>
      <c r="F248" s="249" t="s">
        <v>1237</v>
      </c>
      <c r="G248" s="247"/>
      <c r="H248" s="250">
        <v>2.4700000000000002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159</v>
      </c>
      <c r="AU248" s="256" t="s">
        <v>82</v>
      </c>
      <c r="AV248" s="13" t="s">
        <v>82</v>
      </c>
      <c r="AW248" s="13" t="s">
        <v>30</v>
      </c>
      <c r="AX248" s="13" t="s">
        <v>80</v>
      </c>
      <c r="AY248" s="256" t="s">
        <v>145</v>
      </c>
    </row>
    <row r="249" s="2" customFormat="1" ht="21.75" customHeight="1">
      <c r="A249" s="38"/>
      <c r="B249" s="39"/>
      <c r="C249" s="226" t="s">
        <v>8</v>
      </c>
      <c r="D249" s="226" t="s">
        <v>148</v>
      </c>
      <c r="E249" s="227" t="s">
        <v>289</v>
      </c>
      <c r="F249" s="228" t="s">
        <v>290</v>
      </c>
      <c r="G249" s="229" t="s">
        <v>151</v>
      </c>
      <c r="H249" s="230">
        <v>10</v>
      </c>
      <c r="I249" s="231"/>
      <c r="J249" s="232">
        <f>ROUND(I249*H249,2)</f>
        <v>0</v>
      </c>
      <c r="K249" s="228" t="s">
        <v>152</v>
      </c>
      <c r="L249" s="44"/>
      <c r="M249" s="233" t="s">
        <v>1</v>
      </c>
      <c r="N249" s="234" t="s">
        <v>38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0.087999999999999995</v>
      </c>
      <c r="T249" s="236">
        <f>S249*H249</f>
        <v>0.87999999999999989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153</v>
      </c>
      <c r="AT249" s="237" t="s">
        <v>148</v>
      </c>
      <c r="AU249" s="237" t="s">
        <v>82</v>
      </c>
      <c r="AY249" s="17" t="s">
        <v>145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80</v>
      </c>
      <c r="BK249" s="238">
        <f>ROUND(I249*H249,2)</f>
        <v>0</v>
      </c>
      <c r="BL249" s="17" t="s">
        <v>153</v>
      </c>
      <c r="BM249" s="237" t="s">
        <v>1238</v>
      </c>
    </row>
    <row r="250" s="2" customFormat="1">
      <c r="A250" s="38"/>
      <c r="B250" s="39"/>
      <c r="C250" s="40"/>
      <c r="D250" s="239" t="s">
        <v>155</v>
      </c>
      <c r="E250" s="40"/>
      <c r="F250" s="240" t="s">
        <v>292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155</v>
      </c>
      <c r="AU250" s="17" t="s">
        <v>82</v>
      </c>
    </row>
    <row r="251" s="2" customFormat="1">
      <c r="A251" s="38"/>
      <c r="B251" s="39"/>
      <c r="C251" s="40"/>
      <c r="D251" s="244" t="s">
        <v>157</v>
      </c>
      <c r="E251" s="40"/>
      <c r="F251" s="245" t="s">
        <v>293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82</v>
      </c>
    </row>
    <row r="252" s="13" customFormat="1">
      <c r="A252" s="13"/>
      <c r="B252" s="246"/>
      <c r="C252" s="247"/>
      <c r="D252" s="239" t="s">
        <v>159</v>
      </c>
      <c r="E252" s="248" t="s">
        <v>1</v>
      </c>
      <c r="F252" s="249" t="s">
        <v>1239</v>
      </c>
      <c r="G252" s="247"/>
      <c r="H252" s="250">
        <v>10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159</v>
      </c>
      <c r="AU252" s="256" t="s">
        <v>82</v>
      </c>
      <c r="AV252" s="13" t="s">
        <v>82</v>
      </c>
      <c r="AW252" s="13" t="s">
        <v>30</v>
      </c>
      <c r="AX252" s="13" t="s">
        <v>80</v>
      </c>
      <c r="AY252" s="256" t="s">
        <v>145</v>
      </c>
    </row>
    <row r="253" s="12" customFormat="1" ht="22.8" customHeight="1">
      <c r="A253" s="12"/>
      <c r="B253" s="210"/>
      <c r="C253" s="211"/>
      <c r="D253" s="212" t="s">
        <v>72</v>
      </c>
      <c r="E253" s="224" t="s">
        <v>318</v>
      </c>
      <c r="F253" s="224" t="s">
        <v>319</v>
      </c>
      <c r="G253" s="211"/>
      <c r="H253" s="211"/>
      <c r="I253" s="214"/>
      <c r="J253" s="225">
        <f>BK253</f>
        <v>0</v>
      </c>
      <c r="K253" s="211"/>
      <c r="L253" s="216"/>
      <c r="M253" s="217"/>
      <c r="N253" s="218"/>
      <c r="O253" s="218"/>
      <c r="P253" s="219">
        <f>SUM(P254:P261)</f>
        <v>0</v>
      </c>
      <c r="Q253" s="218"/>
      <c r="R253" s="219">
        <f>SUM(R254:R261)</f>
        <v>0</v>
      </c>
      <c r="S253" s="218"/>
      <c r="T253" s="220">
        <f>SUM(T254:T261)</f>
        <v>35.531999999999996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1" t="s">
        <v>80</v>
      </c>
      <c r="AT253" s="222" t="s">
        <v>72</v>
      </c>
      <c r="AU253" s="222" t="s">
        <v>80</v>
      </c>
      <c r="AY253" s="221" t="s">
        <v>145</v>
      </c>
      <c r="BK253" s="223">
        <f>SUM(BK254:BK261)</f>
        <v>0</v>
      </c>
    </row>
    <row r="254" s="2" customFormat="1" ht="33" customHeight="1">
      <c r="A254" s="38"/>
      <c r="B254" s="39"/>
      <c r="C254" s="226" t="s">
        <v>273</v>
      </c>
      <c r="D254" s="226" t="s">
        <v>148</v>
      </c>
      <c r="E254" s="227" t="s">
        <v>321</v>
      </c>
      <c r="F254" s="228" t="s">
        <v>322</v>
      </c>
      <c r="G254" s="229" t="s">
        <v>185</v>
      </c>
      <c r="H254" s="230">
        <v>101.52</v>
      </c>
      <c r="I254" s="231"/>
      <c r="J254" s="232">
        <f>ROUND(I254*H254,2)</f>
        <v>0</v>
      </c>
      <c r="K254" s="228" t="s">
        <v>152</v>
      </c>
      <c r="L254" s="44"/>
      <c r="M254" s="233" t="s">
        <v>1</v>
      </c>
      <c r="N254" s="234" t="s">
        <v>38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0.34999999999999998</v>
      </c>
      <c r="T254" s="236">
        <f>S254*H254</f>
        <v>35.531999999999996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153</v>
      </c>
      <c r="AT254" s="237" t="s">
        <v>148</v>
      </c>
      <c r="AU254" s="237" t="s">
        <v>82</v>
      </c>
      <c r="AY254" s="17" t="s">
        <v>145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80</v>
      </c>
      <c r="BK254" s="238">
        <f>ROUND(I254*H254,2)</f>
        <v>0</v>
      </c>
      <c r="BL254" s="17" t="s">
        <v>153</v>
      </c>
      <c r="BM254" s="237" t="s">
        <v>1240</v>
      </c>
    </row>
    <row r="255" s="2" customFormat="1">
      <c r="A255" s="38"/>
      <c r="B255" s="39"/>
      <c r="C255" s="40"/>
      <c r="D255" s="239" t="s">
        <v>155</v>
      </c>
      <c r="E255" s="40"/>
      <c r="F255" s="240" t="s">
        <v>324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155</v>
      </c>
      <c r="AU255" s="17" t="s">
        <v>82</v>
      </c>
    </row>
    <row r="256" s="2" customFormat="1">
      <c r="A256" s="38"/>
      <c r="B256" s="39"/>
      <c r="C256" s="40"/>
      <c r="D256" s="244" t="s">
        <v>157</v>
      </c>
      <c r="E256" s="40"/>
      <c r="F256" s="245" t="s">
        <v>325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157</v>
      </c>
      <c r="AU256" s="17" t="s">
        <v>82</v>
      </c>
    </row>
    <row r="257" s="15" customFormat="1">
      <c r="A257" s="15"/>
      <c r="B257" s="268"/>
      <c r="C257" s="269"/>
      <c r="D257" s="239" t="s">
        <v>159</v>
      </c>
      <c r="E257" s="270" t="s">
        <v>1</v>
      </c>
      <c r="F257" s="271" t="s">
        <v>326</v>
      </c>
      <c r="G257" s="269"/>
      <c r="H257" s="270" t="s">
        <v>1</v>
      </c>
      <c r="I257" s="272"/>
      <c r="J257" s="269"/>
      <c r="K257" s="269"/>
      <c r="L257" s="273"/>
      <c r="M257" s="274"/>
      <c r="N257" s="275"/>
      <c r="O257" s="275"/>
      <c r="P257" s="275"/>
      <c r="Q257" s="275"/>
      <c r="R257" s="275"/>
      <c r="S257" s="275"/>
      <c r="T257" s="27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7" t="s">
        <v>159</v>
      </c>
      <c r="AU257" s="277" t="s">
        <v>82</v>
      </c>
      <c r="AV257" s="15" t="s">
        <v>80</v>
      </c>
      <c r="AW257" s="15" t="s">
        <v>30</v>
      </c>
      <c r="AX257" s="15" t="s">
        <v>73</v>
      </c>
      <c r="AY257" s="277" t="s">
        <v>145</v>
      </c>
    </row>
    <row r="258" s="13" customFormat="1">
      <c r="A258" s="13"/>
      <c r="B258" s="246"/>
      <c r="C258" s="247"/>
      <c r="D258" s="239" t="s">
        <v>159</v>
      </c>
      <c r="E258" s="248" t="s">
        <v>1</v>
      </c>
      <c r="F258" s="249" t="s">
        <v>1241</v>
      </c>
      <c r="G258" s="247"/>
      <c r="H258" s="250">
        <v>81.215999999999994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6" t="s">
        <v>159</v>
      </c>
      <c r="AU258" s="256" t="s">
        <v>82</v>
      </c>
      <c r="AV258" s="13" t="s">
        <v>82</v>
      </c>
      <c r="AW258" s="13" t="s">
        <v>30</v>
      </c>
      <c r="AX258" s="13" t="s">
        <v>73</v>
      </c>
      <c r="AY258" s="256" t="s">
        <v>145</v>
      </c>
    </row>
    <row r="259" s="15" customFormat="1">
      <c r="A259" s="15"/>
      <c r="B259" s="268"/>
      <c r="C259" s="269"/>
      <c r="D259" s="239" t="s">
        <v>159</v>
      </c>
      <c r="E259" s="270" t="s">
        <v>1</v>
      </c>
      <c r="F259" s="271" t="s">
        <v>328</v>
      </c>
      <c r="G259" s="269"/>
      <c r="H259" s="270" t="s">
        <v>1</v>
      </c>
      <c r="I259" s="272"/>
      <c r="J259" s="269"/>
      <c r="K259" s="269"/>
      <c r="L259" s="273"/>
      <c r="M259" s="274"/>
      <c r="N259" s="275"/>
      <c r="O259" s="275"/>
      <c r="P259" s="275"/>
      <c r="Q259" s="275"/>
      <c r="R259" s="275"/>
      <c r="S259" s="275"/>
      <c r="T259" s="27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7" t="s">
        <v>159</v>
      </c>
      <c r="AU259" s="277" t="s">
        <v>82</v>
      </c>
      <c r="AV259" s="15" t="s">
        <v>80</v>
      </c>
      <c r="AW259" s="15" t="s">
        <v>30</v>
      </c>
      <c r="AX259" s="15" t="s">
        <v>73</v>
      </c>
      <c r="AY259" s="277" t="s">
        <v>145</v>
      </c>
    </row>
    <row r="260" s="13" customFormat="1">
      <c r="A260" s="13"/>
      <c r="B260" s="246"/>
      <c r="C260" s="247"/>
      <c r="D260" s="239" t="s">
        <v>159</v>
      </c>
      <c r="E260" s="248" t="s">
        <v>1</v>
      </c>
      <c r="F260" s="249" t="s">
        <v>1242</v>
      </c>
      <c r="G260" s="247"/>
      <c r="H260" s="250">
        <v>20.303999999999998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6" t="s">
        <v>159</v>
      </c>
      <c r="AU260" s="256" t="s">
        <v>82</v>
      </c>
      <c r="AV260" s="13" t="s">
        <v>82</v>
      </c>
      <c r="AW260" s="13" t="s">
        <v>30</v>
      </c>
      <c r="AX260" s="13" t="s">
        <v>73</v>
      </c>
      <c r="AY260" s="256" t="s">
        <v>145</v>
      </c>
    </row>
    <row r="261" s="14" customFormat="1">
      <c r="A261" s="14"/>
      <c r="B261" s="257"/>
      <c r="C261" s="258"/>
      <c r="D261" s="239" t="s">
        <v>159</v>
      </c>
      <c r="E261" s="259" t="s">
        <v>1</v>
      </c>
      <c r="F261" s="260" t="s">
        <v>162</v>
      </c>
      <c r="G261" s="258"/>
      <c r="H261" s="261">
        <v>101.52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7" t="s">
        <v>159</v>
      </c>
      <c r="AU261" s="267" t="s">
        <v>82</v>
      </c>
      <c r="AV261" s="14" t="s">
        <v>153</v>
      </c>
      <c r="AW261" s="14" t="s">
        <v>30</v>
      </c>
      <c r="AX261" s="14" t="s">
        <v>80</v>
      </c>
      <c r="AY261" s="267" t="s">
        <v>145</v>
      </c>
    </row>
    <row r="262" s="12" customFormat="1" ht="22.8" customHeight="1">
      <c r="A262" s="12"/>
      <c r="B262" s="210"/>
      <c r="C262" s="211"/>
      <c r="D262" s="212" t="s">
        <v>72</v>
      </c>
      <c r="E262" s="224" t="s">
        <v>330</v>
      </c>
      <c r="F262" s="224" t="s">
        <v>331</v>
      </c>
      <c r="G262" s="211"/>
      <c r="H262" s="211"/>
      <c r="I262" s="214"/>
      <c r="J262" s="225">
        <f>BK262</f>
        <v>0</v>
      </c>
      <c r="K262" s="211"/>
      <c r="L262" s="216"/>
      <c r="M262" s="217"/>
      <c r="N262" s="218"/>
      <c r="O262" s="218"/>
      <c r="P262" s="219">
        <f>SUM(P263:P293)</f>
        <v>0</v>
      </c>
      <c r="Q262" s="218"/>
      <c r="R262" s="219">
        <f>SUM(R263:R293)</f>
        <v>0</v>
      </c>
      <c r="S262" s="218"/>
      <c r="T262" s="220">
        <f>SUM(T263:T293)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1" t="s">
        <v>80</v>
      </c>
      <c r="AT262" s="222" t="s">
        <v>72</v>
      </c>
      <c r="AU262" s="222" t="s">
        <v>80</v>
      </c>
      <c r="AY262" s="221" t="s">
        <v>145</v>
      </c>
      <c r="BK262" s="223">
        <f>SUM(BK263:BK293)</f>
        <v>0</v>
      </c>
    </row>
    <row r="263" s="2" customFormat="1" ht="16.5" customHeight="1">
      <c r="A263" s="38"/>
      <c r="B263" s="39"/>
      <c r="C263" s="226" t="s">
        <v>288</v>
      </c>
      <c r="D263" s="226" t="s">
        <v>148</v>
      </c>
      <c r="E263" s="227" t="s">
        <v>333</v>
      </c>
      <c r="F263" s="228" t="s">
        <v>334</v>
      </c>
      <c r="G263" s="229" t="s">
        <v>212</v>
      </c>
      <c r="H263" s="230">
        <v>40.774000000000001</v>
      </c>
      <c r="I263" s="231"/>
      <c r="J263" s="232">
        <f>ROUND(I263*H263,2)</f>
        <v>0</v>
      </c>
      <c r="K263" s="228" t="s">
        <v>152</v>
      </c>
      <c r="L263" s="44"/>
      <c r="M263" s="233" t="s">
        <v>1</v>
      </c>
      <c r="N263" s="234" t="s">
        <v>38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153</v>
      </c>
      <c r="AT263" s="237" t="s">
        <v>148</v>
      </c>
      <c r="AU263" s="237" t="s">
        <v>82</v>
      </c>
      <c r="AY263" s="17" t="s">
        <v>145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80</v>
      </c>
      <c r="BK263" s="238">
        <f>ROUND(I263*H263,2)</f>
        <v>0</v>
      </c>
      <c r="BL263" s="17" t="s">
        <v>153</v>
      </c>
      <c r="BM263" s="237" t="s">
        <v>1243</v>
      </c>
    </row>
    <row r="264" s="2" customFormat="1">
      <c r="A264" s="38"/>
      <c r="B264" s="39"/>
      <c r="C264" s="40"/>
      <c r="D264" s="239" t="s">
        <v>155</v>
      </c>
      <c r="E264" s="40"/>
      <c r="F264" s="240" t="s">
        <v>336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155</v>
      </c>
      <c r="AU264" s="17" t="s">
        <v>82</v>
      </c>
    </row>
    <row r="265" s="2" customFormat="1">
      <c r="A265" s="38"/>
      <c r="B265" s="39"/>
      <c r="C265" s="40"/>
      <c r="D265" s="244" t="s">
        <v>157</v>
      </c>
      <c r="E265" s="40"/>
      <c r="F265" s="245" t="s">
        <v>337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157</v>
      </c>
      <c r="AU265" s="17" t="s">
        <v>82</v>
      </c>
    </row>
    <row r="266" s="2" customFormat="1" ht="24.15" customHeight="1">
      <c r="A266" s="38"/>
      <c r="B266" s="39"/>
      <c r="C266" s="226" t="s">
        <v>281</v>
      </c>
      <c r="D266" s="226" t="s">
        <v>148</v>
      </c>
      <c r="E266" s="227" t="s">
        <v>1244</v>
      </c>
      <c r="F266" s="228" t="s">
        <v>1245</v>
      </c>
      <c r="G266" s="229" t="s">
        <v>212</v>
      </c>
      <c r="H266" s="230">
        <v>40.774000000000001</v>
      </c>
      <c r="I266" s="231"/>
      <c r="J266" s="232">
        <f>ROUND(I266*H266,2)</f>
        <v>0</v>
      </c>
      <c r="K266" s="228" t="s">
        <v>152</v>
      </c>
      <c r="L266" s="44"/>
      <c r="M266" s="233" t="s">
        <v>1</v>
      </c>
      <c r="N266" s="234" t="s">
        <v>38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153</v>
      </c>
      <c r="AT266" s="237" t="s">
        <v>148</v>
      </c>
      <c r="AU266" s="237" t="s">
        <v>82</v>
      </c>
      <c r="AY266" s="17" t="s">
        <v>145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80</v>
      </c>
      <c r="BK266" s="238">
        <f>ROUND(I266*H266,2)</f>
        <v>0</v>
      </c>
      <c r="BL266" s="17" t="s">
        <v>153</v>
      </c>
      <c r="BM266" s="237" t="s">
        <v>1246</v>
      </c>
    </row>
    <row r="267" s="2" customFormat="1">
      <c r="A267" s="38"/>
      <c r="B267" s="39"/>
      <c r="C267" s="40"/>
      <c r="D267" s="239" t="s">
        <v>155</v>
      </c>
      <c r="E267" s="40"/>
      <c r="F267" s="240" t="s">
        <v>1247</v>
      </c>
      <c r="G267" s="40"/>
      <c r="H267" s="40"/>
      <c r="I267" s="241"/>
      <c r="J267" s="40"/>
      <c r="K267" s="40"/>
      <c r="L267" s="44"/>
      <c r="M267" s="242"/>
      <c r="N267" s="24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155</v>
      </c>
      <c r="AU267" s="17" t="s">
        <v>82</v>
      </c>
    </row>
    <row r="268" s="2" customFormat="1">
      <c r="A268" s="38"/>
      <c r="B268" s="39"/>
      <c r="C268" s="40"/>
      <c r="D268" s="244" t="s">
        <v>157</v>
      </c>
      <c r="E268" s="40"/>
      <c r="F268" s="245" t="s">
        <v>1248</v>
      </c>
      <c r="G268" s="40"/>
      <c r="H268" s="40"/>
      <c r="I268" s="241"/>
      <c r="J268" s="40"/>
      <c r="K268" s="40"/>
      <c r="L268" s="44"/>
      <c r="M268" s="242"/>
      <c r="N268" s="24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157</v>
      </c>
      <c r="AU268" s="17" t="s">
        <v>82</v>
      </c>
    </row>
    <row r="269" s="2" customFormat="1" ht="24.15" customHeight="1">
      <c r="A269" s="38"/>
      <c r="B269" s="39"/>
      <c r="C269" s="226" t="s">
        <v>320</v>
      </c>
      <c r="D269" s="226" t="s">
        <v>148</v>
      </c>
      <c r="E269" s="227" t="s">
        <v>352</v>
      </c>
      <c r="F269" s="228" t="s">
        <v>353</v>
      </c>
      <c r="G269" s="229" t="s">
        <v>212</v>
      </c>
      <c r="H269" s="230">
        <v>489.28800000000001</v>
      </c>
      <c r="I269" s="231"/>
      <c r="J269" s="232">
        <f>ROUND(I269*H269,2)</f>
        <v>0</v>
      </c>
      <c r="K269" s="228" t="s">
        <v>152</v>
      </c>
      <c r="L269" s="44"/>
      <c r="M269" s="233" t="s">
        <v>1</v>
      </c>
      <c r="N269" s="234" t="s">
        <v>38</v>
      </c>
      <c r="O269" s="91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7" t="s">
        <v>153</v>
      </c>
      <c r="AT269" s="237" t="s">
        <v>148</v>
      </c>
      <c r="AU269" s="237" t="s">
        <v>82</v>
      </c>
      <c r="AY269" s="17" t="s">
        <v>145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80</v>
      </c>
      <c r="BK269" s="238">
        <f>ROUND(I269*H269,2)</f>
        <v>0</v>
      </c>
      <c r="BL269" s="17" t="s">
        <v>153</v>
      </c>
      <c r="BM269" s="237" t="s">
        <v>1249</v>
      </c>
    </row>
    <row r="270" s="2" customFormat="1">
      <c r="A270" s="38"/>
      <c r="B270" s="39"/>
      <c r="C270" s="40"/>
      <c r="D270" s="239" t="s">
        <v>155</v>
      </c>
      <c r="E270" s="40"/>
      <c r="F270" s="240" t="s">
        <v>355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155</v>
      </c>
      <c r="AU270" s="17" t="s">
        <v>82</v>
      </c>
    </row>
    <row r="271" s="2" customFormat="1">
      <c r="A271" s="38"/>
      <c r="B271" s="39"/>
      <c r="C271" s="40"/>
      <c r="D271" s="244" t="s">
        <v>157</v>
      </c>
      <c r="E271" s="40"/>
      <c r="F271" s="245" t="s">
        <v>356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157</v>
      </c>
      <c r="AU271" s="17" t="s">
        <v>82</v>
      </c>
    </row>
    <row r="272" s="13" customFormat="1">
      <c r="A272" s="13"/>
      <c r="B272" s="246"/>
      <c r="C272" s="247"/>
      <c r="D272" s="239" t="s">
        <v>159</v>
      </c>
      <c r="E272" s="248" t="s">
        <v>1</v>
      </c>
      <c r="F272" s="249" t="s">
        <v>1250</v>
      </c>
      <c r="G272" s="247"/>
      <c r="H272" s="250">
        <v>489.28800000000001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159</v>
      </c>
      <c r="AU272" s="256" t="s">
        <v>82</v>
      </c>
      <c r="AV272" s="13" t="s">
        <v>82</v>
      </c>
      <c r="AW272" s="13" t="s">
        <v>30</v>
      </c>
      <c r="AX272" s="13" t="s">
        <v>80</v>
      </c>
      <c r="AY272" s="256" t="s">
        <v>145</v>
      </c>
    </row>
    <row r="273" s="2" customFormat="1" ht="33" customHeight="1">
      <c r="A273" s="38"/>
      <c r="B273" s="39"/>
      <c r="C273" s="226" t="s">
        <v>332</v>
      </c>
      <c r="D273" s="226" t="s">
        <v>148</v>
      </c>
      <c r="E273" s="227" t="s">
        <v>362</v>
      </c>
      <c r="F273" s="228" t="s">
        <v>363</v>
      </c>
      <c r="G273" s="229" t="s">
        <v>212</v>
      </c>
      <c r="H273" s="230">
        <v>37.106999999999999</v>
      </c>
      <c r="I273" s="231"/>
      <c r="J273" s="232">
        <f>ROUND(I273*H273,2)</f>
        <v>0</v>
      </c>
      <c r="K273" s="228" t="s">
        <v>152</v>
      </c>
      <c r="L273" s="44"/>
      <c r="M273" s="233" t="s">
        <v>1</v>
      </c>
      <c r="N273" s="234" t="s">
        <v>38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153</v>
      </c>
      <c r="AT273" s="237" t="s">
        <v>148</v>
      </c>
      <c r="AU273" s="237" t="s">
        <v>82</v>
      </c>
      <c r="AY273" s="17" t="s">
        <v>145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80</v>
      </c>
      <c r="BK273" s="238">
        <f>ROUND(I273*H273,2)</f>
        <v>0</v>
      </c>
      <c r="BL273" s="17" t="s">
        <v>153</v>
      </c>
      <c r="BM273" s="237" t="s">
        <v>1251</v>
      </c>
    </row>
    <row r="274" s="2" customFormat="1">
      <c r="A274" s="38"/>
      <c r="B274" s="39"/>
      <c r="C274" s="40"/>
      <c r="D274" s="239" t="s">
        <v>155</v>
      </c>
      <c r="E274" s="40"/>
      <c r="F274" s="240" t="s">
        <v>365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155</v>
      </c>
      <c r="AU274" s="17" t="s">
        <v>82</v>
      </c>
    </row>
    <row r="275" s="2" customFormat="1">
      <c r="A275" s="38"/>
      <c r="B275" s="39"/>
      <c r="C275" s="40"/>
      <c r="D275" s="244" t="s">
        <v>157</v>
      </c>
      <c r="E275" s="40"/>
      <c r="F275" s="245" t="s">
        <v>366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157</v>
      </c>
      <c r="AU275" s="17" t="s">
        <v>82</v>
      </c>
    </row>
    <row r="276" s="13" customFormat="1">
      <c r="A276" s="13"/>
      <c r="B276" s="246"/>
      <c r="C276" s="247"/>
      <c r="D276" s="239" t="s">
        <v>159</v>
      </c>
      <c r="E276" s="248" t="s">
        <v>1</v>
      </c>
      <c r="F276" s="249" t="s">
        <v>1252</v>
      </c>
      <c r="G276" s="247"/>
      <c r="H276" s="250">
        <v>37.106999999999999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6" t="s">
        <v>159</v>
      </c>
      <c r="AU276" s="256" t="s">
        <v>82</v>
      </c>
      <c r="AV276" s="13" t="s">
        <v>82</v>
      </c>
      <c r="AW276" s="13" t="s">
        <v>30</v>
      </c>
      <c r="AX276" s="13" t="s">
        <v>80</v>
      </c>
      <c r="AY276" s="256" t="s">
        <v>145</v>
      </c>
    </row>
    <row r="277" s="2" customFormat="1" ht="24.15" customHeight="1">
      <c r="A277" s="38"/>
      <c r="B277" s="39"/>
      <c r="C277" s="226" t="s">
        <v>338</v>
      </c>
      <c r="D277" s="226" t="s">
        <v>148</v>
      </c>
      <c r="E277" s="227" t="s">
        <v>369</v>
      </c>
      <c r="F277" s="228" t="s">
        <v>370</v>
      </c>
      <c r="G277" s="229" t="s">
        <v>212</v>
      </c>
      <c r="H277" s="230">
        <v>3</v>
      </c>
      <c r="I277" s="231"/>
      <c r="J277" s="232">
        <f>ROUND(I277*H277,2)</f>
        <v>0</v>
      </c>
      <c r="K277" s="228" t="s">
        <v>152</v>
      </c>
      <c r="L277" s="44"/>
      <c r="M277" s="233" t="s">
        <v>1</v>
      </c>
      <c r="N277" s="234" t="s">
        <v>38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153</v>
      </c>
      <c r="AT277" s="237" t="s">
        <v>148</v>
      </c>
      <c r="AU277" s="237" t="s">
        <v>82</v>
      </c>
      <c r="AY277" s="17" t="s">
        <v>145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80</v>
      </c>
      <c r="BK277" s="238">
        <f>ROUND(I277*H277,2)</f>
        <v>0</v>
      </c>
      <c r="BL277" s="17" t="s">
        <v>153</v>
      </c>
      <c r="BM277" s="237" t="s">
        <v>1253</v>
      </c>
    </row>
    <row r="278" s="2" customFormat="1">
      <c r="A278" s="38"/>
      <c r="B278" s="39"/>
      <c r="C278" s="40"/>
      <c r="D278" s="239" t="s">
        <v>155</v>
      </c>
      <c r="E278" s="40"/>
      <c r="F278" s="240" t="s">
        <v>372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155</v>
      </c>
      <c r="AU278" s="17" t="s">
        <v>82</v>
      </c>
    </row>
    <row r="279" s="2" customFormat="1">
      <c r="A279" s="38"/>
      <c r="B279" s="39"/>
      <c r="C279" s="40"/>
      <c r="D279" s="244" t="s">
        <v>157</v>
      </c>
      <c r="E279" s="40"/>
      <c r="F279" s="245" t="s">
        <v>373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157</v>
      </c>
      <c r="AU279" s="17" t="s">
        <v>82</v>
      </c>
    </row>
    <row r="280" s="15" customFormat="1">
      <c r="A280" s="15"/>
      <c r="B280" s="268"/>
      <c r="C280" s="269"/>
      <c r="D280" s="239" t="s">
        <v>159</v>
      </c>
      <c r="E280" s="270" t="s">
        <v>1</v>
      </c>
      <c r="F280" s="271" t="s">
        <v>1254</v>
      </c>
      <c r="G280" s="269"/>
      <c r="H280" s="270" t="s">
        <v>1</v>
      </c>
      <c r="I280" s="272"/>
      <c r="J280" s="269"/>
      <c r="K280" s="269"/>
      <c r="L280" s="273"/>
      <c r="M280" s="274"/>
      <c r="N280" s="275"/>
      <c r="O280" s="275"/>
      <c r="P280" s="275"/>
      <c r="Q280" s="275"/>
      <c r="R280" s="275"/>
      <c r="S280" s="275"/>
      <c r="T280" s="27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7" t="s">
        <v>159</v>
      </c>
      <c r="AU280" s="277" t="s">
        <v>82</v>
      </c>
      <c r="AV280" s="15" t="s">
        <v>80</v>
      </c>
      <c r="AW280" s="15" t="s">
        <v>30</v>
      </c>
      <c r="AX280" s="15" t="s">
        <v>73</v>
      </c>
      <c r="AY280" s="277" t="s">
        <v>145</v>
      </c>
    </row>
    <row r="281" s="13" customFormat="1">
      <c r="A281" s="13"/>
      <c r="B281" s="246"/>
      <c r="C281" s="247"/>
      <c r="D281" s="239" t="s">
        <v>159</v>
      </c>
      <c r="E281" s="248" t="s">
        <v>1</v>
      </c>
      <c r="F281" s="249" t="s">
        <v>1255</v>
      </c>
      <c r="G281" s="247"/>
      <c r="H281" s="250">
        <v>3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6" t="s">
        <v>159</v>
      </c>
      <c r="AU281" s="256" t="s">
        <v>82</v>
      </c>
      <c r="AV281" s="13" t="s">
        <v>82</v>
      </c>
      <c r="AW281" s="13" t="s">
        <v>30</v>
      </c>
      <c r="AX281" s="13" t="s">
        <v>80</v>
      </c>
      <c r="AY281" s="256" t="s">
        <v>145</v>
      </c>
    </row>
    <row r="282" s="2" customFormat="1" ht="33" customHeight="1">
      <c r="A282" s="38"/>
      <c r="B282" s="39"/>
      <c r="C282" s="226" t="s">
        <v>345</v>
      </c>
      <c r="D282" s="226" t="s">
        <v>148</v>
      </c>
      <c r="E282" s="227" t="s">
        <v>377</v>
      </c>
      <c r="F282" s="228" t="s">
        <v>378</v>
      </c>
      <c r="G282" s="229" t="s">
        <v>212</v>
      </c>
      <c r="H282" s="230">
        <v>0.105</v>
      </c>
      <c r="I282" s="231"/>
      <c r="J282" s="232">
        <f>ROUND(I282*H282,2)</f>
        <v>0</v>
      </c>
      <c r="K282" s="228" t="s">
        <v>152</v>
      </c>
      <c r="L282" s="44"/>
      <c r="M282" s="233" t="s">
        <v>1</v>
      </c>
      <c r="N282" s="234" t="s">
        <v>38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153</v>
      </c>
      <c r="AT282" s="237" t="s">
        <v>148</v>
      </c>
      <c r="AU282" s="237" t="s">
        <v>82</v>
      </c>
      <c r="AY282" s="17" t="s">
        <v>145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80</v>
      </c>
      <c r="BK282" s="238">
        <f>ROUND(I282*H282,2)</f>
        <v>0</v>
      </c>
      <c r="BL282" s="17" t="s">
        <v>153</v>
      </c>
      <c r="BM282" s="237" t="s">
        <v>1256</v>
      </c>
    </row>
    <row r="283" s="2" customFormat="1">
      <c r="A283" s="38"/>
      <c r="B283" s="39"/>
      <c r="C283" s="40"/>
      <c r="D283" s="239" t="s">
        <v>155</v>
      </c>
      <c r="E283" s="40"/>
      <c r="F283" s="240" t="s">
        <v>380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155</v>
      </c>
      <c r="AU283" s="17" t="s">
        <v>82</v>
      </c>
    </row>
    <row r="284" s="2" customFormat="1">
      <c r="A284" s="38"/>
      <c r="B284" s="39"/>
      <c r="C284" s="40"/>
      <c r="D284" s="244" t="s">
        <v>157</v>
      </c>
      <c r="E284" s="40"/>
      <c r="F284" s="245" t="s">
        <v>381</v>
      </c>
      <c r="G284" s="40"/>
      <c r="H284" s="40"/>
      <c r="I284" s="241"/>
      <c r="J284" s="40"/>
      <c r="K284" s="40"/>
      <c r="L284" s="44"/>
      <c r="M284" s="242"/>
      <c r="N284" s="24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157</v>
      </c>
      <c r="AU284" s="17" t="s">
        <v>82</v>
      </c>
    </row>
    <row r="285" s="13" customFormat="1">
      <c r="A285" s="13"/>
      <c r="B285" s="246"/>
      <c r="C285" s="247"/>
      <c r="D285" s="239" t="s">
        <v>159</v>
      </c>
      <c r="E285" s="248" t="s">
        <v>1</v>
      </c>
      <c r="F285" s="249" t="s">
        <v>1257</v>
      </c>
      <c r="G285" s="247"/>
      <c r="H285" s="250">
        <v>0.105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6" t="s">
        <v>159</v>
      </c>
      <c r="AU285" s="256" t="s">
        <v>82</v>
      </c>
      <c r="AV285" s="13" t="s">
        <v>82</v>
      </c>
      <c r="AW285" s="13" t="s">
        <v>30</v>
      </c>
      <c r="AX285" s="13" t="s">
        <v>80</v>
      </c>
      <c r="AY285" s="256" t="s">
        <v>145</v>
      </c>
    </row>
    <row r="286" s="2" customFormat="1" ht="33" customHeight="1">
      <c r="A286" s="38"/>
      <c r="B286" s="39"/>
      <c r="C286" s="226" t="s">
        <v>351</v>
      </c>
      <c r="D286" s="226" t="s">
        <v>148</v>
      </c>
      <c r="E286" s="227" t="s">
        <v>384</v>
      </c>
      <c r="F286" s="228" t="s">
        <v>385</v>
      </c>
      <c r="G286" s="229" t="s">
        <v>212</v>
      </c>
      <c r="H286" s="230">
        <v>3.1179999999999999</v>
      </c>
      <c r="I286" s="231"/>
      <c r="J286" s="232">
        <f>ROUND(I286*H286,2)</f>
        <v>0</v>
      </c>
      <c r="K286" s="228" t="s">
        <v>152</v>
      </c>
      <c r="L286" s="44"/>
      <c r="M286" s="233" t="s">
        <v>1</v>
      </c>
      <c r="N286" s="234" t="s">
        <v>38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153</v>
      </c>
      <c r="AT286" s="237" t="s">
        <v>148</v>
      </c>
      <c r="AU286" s="237" t="s">
        <v>82</v>
      </c>
      <c r="AY286" s="17" t="s">
        <v>145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80</v>
      </c>
      <c r="BK286" s="238">
        <f>ROUND(I286*H286,2)</f>
        <v>0</v>
      </c>
      <c r="BL286" s="17" t="s">
        <v>153</v>
      </c>
      <c r="BM286" s="237" t="s">
        <v>1258</v>
      </c>
    </row>
    <row r="287" s="2" customFormat="1">
      <c r="A287" s="38"/>
      <c r="B287" s="39"/>
      <c r="C287" s="40"/>
      <c r="D287" s="239" t="s">
        <v>155</v>
      </c>
      <c r="E287" s="40"/>
      <c r="F287" s="240" t="s">
        <v>387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155</v>
      </c>
      <c r="AU287" s="17" t="s">
        <v>82</v>
      </c>
    </row>
    <row r="288" s="2" customFormat="1">
      <c r="A288" s="38"/>
      <c r="B288" s="39"/>
      <c r="C288" s="40"/>
      <c r="D288" s="244" t="s">
        <v>157</v>
      </c>
      <c r="E288" s="40"/>
      <c r="F288" s="245" t="s">
        <v>388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157</v>
      </c>
      <c r="AU288" s="17" t="s">
        <v>82</v>
      </c>
    </row>
    <row r="289" s="13" customFormat="1">
      <c r="A289" s="13"/>
      <c r="B289" s="246"/>
      <c r="C289" s="247"/>
      <c r="D289" s="239" t="s">
        <v>159</v>
      </c>
      <c r="E289" s="248" t="s">
        <v>1</v>
      </c>
      <c r="F289" s="249" t="s">
        <v>1259</v>
      </c>
      <c r="G289" s="247"/>
      <c r="H289" s="250">
        <v>3.1179999999999999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6" t="s">
        <v>159</v>
      </c>
      <c r="AU289" s="256" t="s">
        <v>82</v>
      </c>
      <c r="AV289" s="13" t="s">
        <v>82</v>
      </c>
      <c r="AW289" s="13" t="s">
        <v>30</v>
      </c>
      <c r="AX289" s="13" t="s">
        <v>80</v>
      </c>
      <c r="AY289" s="256" t="s">
        <v>145</v>
      </c>
    </row>
    <row r="290" s="2" customFormat="1" ht="33" customHeight="1">
      <c r="A290" s="38"/>
      <c r="B290" s="39"/>
      <c r="C290" s="226" t="s">
        <v>361</v>
      </c>
      <c r="D290" s="226" t="s">
        <v>148</v>
      </c>
      <c r="E290" s="227" t="s">
        <v>391</v>
      </c>
      <c r="F290" s="228" t="s">
        <v>392</v>
      </c>
      <c r="G290" s="229" t="s">
        <v>212</v>
      </c>
      <c r="H290" s="230">
        <v>0.063</v>
      </c>
      <c r="I290" s="231"/>
      <c r="J290" s="232">
        <f>ROUND(I290*H290,2)</f>
        <v>0</v>
      </c>
      <c r="K290" s="228" t="s">
        <v>152</v>
      </c>
      <c r="L290" s="44"/>
      <c r="M290" s="233" t="s">
        <v>1</v>
      </c>
      <c r="N290" s="234" t="s">
        <v>38</v>
      </c>
      <c r="O290" s="91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153</v>
      </c>
      <c r="AT290" s="237" t="s">
        <v>148</v>
      </c>
      <c r="AU290" s="237" t="s">
        <v>82</v>
      </c>
      <c r="AY290" s="17" t="s">
        <v>145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80</v>
      </c>
      <c r="BK290" s="238">
        <f>ROUND(I290*H290,2)</f>
        <v>0</v>
      </c>
      <c r="BL290" s="17" t="s">
        <v>153</v>
      </c>
      <c r="BM290" s="237" t="s">
        <v>1260</v>
      </c>
    </row>
    <row r="291" s="2" customFormat="1">
      <c r="A291" s="38"/>
      <c r="B291" s="39"/>
      <c r="C291" s="40"/>
      <c r="D291" s="239" t="s">
        <v>155</v>
      </c>
      <c r="E291" s="40"/>
      <c r="F291" s="240" t="s">
        <v>394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155</v>
      </c>
      <c r="AU291" s="17" t="s">
        <v>82</v>
      </c>
    </row>
    <row r="292" s="2" customFormat="1">
      <c r="A292" s="38"/>
      <c r="B292" s="39"/>
      <c r="C292" s="40"/>
      <c r="D292" s="244" t="s">
        <v>157</v>
      </c>
      <c r="E292" s="40"/>
      <c r="F292" s="245" t="s">
        <v>395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157</v>
      </c>
      <c r="AU292" s="17" t="s">
        <v>82</v>
      </c>
    </row>
    <row r="293" s="13" customFormat="1">
      <c r="A293" s="13"/>
      <c r="B293" s="246"/>
      <c r="C293" s="247"/>
      <c r="D293" s="239" t="s">
        <v>159</v>
      </c>
      <c r="E293" s="248" t="s">
        <v>1</v>
      </c>
      <c r="F293" s="249" t="s">
        <v>1261</v>
      </c>
      <c r="G293" s="247"/>
      <c r="H293" s="250">
        <v>0.063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159</v>
      </c>
      <c r="AU293" s="256" t="s">
        <v>82</v>
      </c>
      <c r="AV293" s="13" t="s">
        <v>82</v>
      </c>
      <c r="AW293" s="13" t="s">
        <v>30</v>
      </c>
      <c r="AX293" s="13" t="s">
        <v>80</v>
      </c>
      <c r="AY293" s="256" t="s">
        <v>145</v>
      </c>
    </row>
    <row r="294" s="12" customFormat="1" ht="25.92" customHeight="1">
      <c r="A294" s="12"/>
      <c r="B294" s="210"/>
      <c r="C294" s="211"/>
      <c r="D294" s="212" t="s">
        <v>72</v>
      </c>
      <c r="E294" s="213" t="s">
        <v>403</v>
      </c>
      <c r="F294" s="213" t="s">
        <v>404</v>
      </c>
      <c r="G294" s="211"/>
      <c r="H294" s="211"/>
      <c r="I294" s="214"/>
      <c r="J294" s="215">
        <f>BK294</f>
        <v>0</v>
      </c>
      <c r="K294" s="211"/>
      <c r="L294" s="216"/>
      <c r="M294" s="217"/>
      <c r="N294" s="218"/>
      <c r="O294" s="218"/>
      <c r="P294" s="219">
        <f>P295+P299+P315+P334+P359+P363+P369</f>
        <v>0</v>
      </c>
      <c r="Q294" s="218"/>
      <c r="R294" s="219">
        <f>R295+R299+R315+R334+R359+R363+R369</f>
        <v>0</v>
      </c>
      <c r="S294" s="218"/>
      <c r="T294" s="220">
        <f>T295+T299+T315+T334+T359+T363+T369</f>
        <v>2.5429572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1" t="s">
        <v>82</v>
      </c>
      <c r="AT294" s="222" t="s">
        <v>72</v>
      </c>
      <c r="AU294" s="222" t="s">
        <v>73</v>
      </c>
      <c r="AY294" s="221" t="s">
        <v>145</v>
      </c>
      <c r="BK294" s="223">
        <f>BK295+BK299+BK315+BK334+BK359+BK363+BK369</f>
        <v>0</v>
      </c>
    </row>
    <row r="295" s="12" customFormat="1" ht="22.8" customHeight="1">
      <c r="A295" s="12"/>
      <c r="B295" s="210"/>
      <c r="C295" s="211"/>
      <c r="D295" s="212" t="s">
        <v>72</v>
      </c>
      <c r="E295" s="224" t="s">
        <v>405</v>
      </c>
      <c r="F295" s="224" t="s">
        <v>406</v>
      </c>
      <c r="G295" s="211"/>
      <c r="H295" s="211"/>
      <c r="I295" s="214"/>
      <c r="J295" s="225">
        <f>BK295</f>
        <v>0</v>
      </c>
      <c r="K295" s="211"/>
      <c r="L295" s="216"/>
      <c r="M295" s="217"/>
      <c r="N295" s="218"/>
      <c r="O295" s="218"/>
      <c r="P295" s="219">
        <f>SUM(P296:P298)</f>
        <v>0</v>
      </c>
      <c r="Q295" s="218"/>
      <c r="R295" s="219">
        <f>SUM(R296:R298)</f>
        <v>0</v>
      </c>
      <c r="S295" s="218"/>
      <c r="T295" s="220">
        <f>SUM(T296:T298)</f>
        <v>0.014999999999999999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1" t="s">
        <v>82</v>
      </c>
      <c r="AT295" s="222" t="s">
        <v>72</v>
      </c>
      <c r="AU295" s="222" t="s">
        <v>80</v>
      </c>
      <c r="AY295" s="221" t="s">
        <v>145</v>
      </c>
      <c r="BK295" s="223">
        <f>SUM(BK296:BK298)</f>
        <v>0</v>
      </c>
    </row>
    <row r="296" s="2" customFormat="1" ht="16.5" customHeight="1">
      <c r="A296" s="38"/>
      <c r="B296" s="39"/>
      <c r="C296" s="226" t="s">
        <v>407</v>
      </c>
      <c r="D296" s="226" t="s">
        <v>148</v>
      </c>
      <c r="E296" s="227" t="s">
        <v>1262</v>
      </c>
      <c r="F296" s="228" t="s">
        <v>1263</v>
      </c>
      <c r="G296" s="229" t="s">
        <v>410</v>
      </c>
      <c r="H296" s="230">
        <v>1</v>
      </c>
      <c r="I296" s="231"/>
      <c r="J296" s="232">
        <f>ROUND(I296*H296,2)</f>
        <v>0</v>
      </c>
      <c r="K296" s="228" t="s">
        <v>152</v>
      </c>
      <c r="L296" s="44"/>
      <c r="M296" s="233" t="s">
        <v>1</v>
      </c>
      <c r="N296" s="234" t="s">
        <v>38</v>
      </c>
      <c r="O296" s="91"/>
      <c r="P296" s="235">
        <f>O296*H296</f>
        <v>0</v>
      </c>
      <c r="Q296" s="235">
        <v>0</v>
      </c>
      <c r="R296" s="235">
        <f>Q296*H296</f>
        <v>0</v>
      </c>
      <c r="S296" s="235">
        <v>0.014999999999999999</v>
      </c>
      <c r="T296" s="236">
        <f>S296*H296</f>
        <v>0.014999999999999999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411</v>
      </c>
      <c r="AT296" s="237" t="s">
        <v>148</v>
      </c>
      <c r="AU296" s="237" t="s">
        <v>82</v>
      </c>
      <c r="AY296" s="17" t="s">
        <v>145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80</v>
      </c>
      <c r="BK296" s="238">
        <f>ROUND(I296*H296,2)</f>
        <v>0</v>
      </c>
      <c r="BL296" s="17" t="s">
        <v>411</v>
      </c>
      <c r="BM296" s="237" t="s">
        <v>1264</v>
      </c>
    </row>
    <row r="297" s="2" customFormat="1">
      <c r="A297" s="38"/>
      <c r="B297" s="39"/>
      <c r="C297" s="40"/>
      <c r="D297" s="239" t="s">
        <v>155</v>
      </c>
      <c r="E297" s="40"/>
      <c r="F297" s="240" t="s">
        <v>1265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155</v>
      </c>
      <c r="AU297" s="17" t="s">
        <v>82</v>
      </c>
    </row>
    <row r="298" s="2" customFormat="1">
      <c r="A298" s="38"/>
      <c r="B298" s="39"/>
      <c r="C298" s="40"/>
      <c r="D298" s="244" t="s">
        <v>157</v>
      </c>
      <c r="E298" s="40"/>
      <c r="F298" s="245" t="s">
        <v>1266</v>
      </c>
      <c r="G298" s="40"/>
      <c r="H298" s="40"/>
      <c r="I298" s="241"/>
      <c r="J298" s="40"/>
      <c r="K298" s="40"/>
      <c r="L298" s="44"/>
      <c r="M298" s="242"/>
      <c r="N298" s="24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157</v>
      </c>
      <c r="AU298" s="17" t="s">
        <v>82</v>
      </c>
    </row>
    <row r="299" s="12" customFormat="1" ht="22.8" customHeight="1">
      <c r="A299" s="12"/>
      <c r="B299" s="210"/>
      <c r="C299" s="211"/>
      <c r="D299" s="212" t="s">
        <v>72</v>
      </c>
      <c r="E299" s="224" t="s">
        <v>766</v>
      </c>
      <c r="F299" s="224" t="s">
        <v>767</v>
      </c>
      <c r="G299" s="211"/>
      <c r="H299" s="211"/>
      <c r="I299" s="214"/>
      <c r="J299" s="225">
        <f>BK299</f>
        <v>0</v>
      </c>
      <c r="K299" s="211"/>
      <c r="L299" s="216"/>
      <c r="M299" s="217"/>
      <c r="N299" s="218"/>
      <c r="O299" s="218"/>
      <c r="P299" s="219">
        <f>SUM(P300:P314)</f>
        <v>0</v>
      </c>
      <c r="Q299" s="218"/>
      <c r="R299" s="219">
        <f>SUM(R300:R314)</f>
        <v>0</v>
      </c>
      <c r="S299" s="218"/>
      <c r="T299" s="220">
        <f>SUM(T300:T314)</f>
        <v>0.070599999999999996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1" t="s">
        <v>82</v>
      </c>
      <c r="AT299" s="222" t="s">
        <v>72</v>
      </c>
      <c r="AU299" s="222" t="s">
        <v>80</v>
      </c>
      <c r="AY299" s="221" t="s">
        <v>145</v>
      </c>
      <c r="BK299" s="223">
        <f>SUM(BK300:BK314)</f>
        <v>0</v>
      </c>
    </row>
    <row r="300" s="2" customFormat="1" ht="24.15" customHeight="1">
      <c r="A300" s="38"/>
      <c r="B300" s="39"/>
      <c r="C300" s="226" t="s">
        <v>861</v>
      </c>
      <c r="D300" s="226" t="s">
        <v>148</v>
      </c>
      <c r="E300" s="227" t="s">
        <v>1267</v>
      </c>
      <c r="F300" s="228" t="s">
        <v>1268</v>
      </c>
      <c r="G300" s="229" t="s">
        <v>166</v>
      </c>
      <c r="H300" s="230">
        <v>1</v>
      </c>
      <c r="I300" s="231"/>
      <c r="J300" s="232">
        <f>ROUND(I300*H300,2)</f>
        <v>0</v>
      </c>
      <c r="K300" s="228" t="s">
        <v>152</v>
      </c>
      <c r="L300" s="44"/>
      <c r="M300" s="233" t="s">
        <v>1</v>
      </c>
      <c r="N300" s="234" t="s">
        <v>38</v>
      </c>
      <c r="O300" s="91"/>
      <c r="P300" s="235">
        <f>O300*H300</f>
        <v>0</v>
      </c>
      <c r="Q300" s="235">
        <v>0</v>
      </c>
      <c r="R300" s="235">
        <f>Q300*H300</f>
        <v>0</v>
      </c>
      <c r="S300" s="235">
        <v>0.02</v>
      </c>
      <c r="T300" s="236">
        <f>S300*H300</f>
        <v>0.02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411</v>
      </c>
      <c r="AT300" s="237" t="s">
        <v>148</v>
      </c>
      <c r="AU300" s="237" t="s">
        <v>82</v>
      </c>
      <c r="AY300" s="17" t="s">
        <v>145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80</v>
      </c>
      <c r="BK300" s="238">
        <f>ROUND(I300*H300,2)</f>
        <v>0</v>
      </c>
      <c r="BL300" s="17" t="s">
        <v>411</v>
      </c>
      <c r="BM300" s="237" t="s">
        <v>1269</v>
      </c>
    </row>
    <row r="301" s="2" customFormat="1">
      <c r="A301" s="38"/>
      <c r="B301" s="39"/>
      <c r="C301" s="40"/>
      <c r="D301" s="239" t="s">
        <v>155</v>
      </c>
      <c r="E301" s="40"/>
      <c r="F301" s="240" t="s">
        <v>1270</v>
      </c>
      <c r="G301" s="40"/>
      <c r="H301" s="40"/>
      <c r="I301" s="241"/>
      <c r="J301" s="40"/>
      <c r="K301" s="40"/>
      <c r="L301" s="44"/>
      <c r="M301" s="242"/>
      <c r="N301" s="24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155</v>
      </c>
      <c r="AU301" s="17" t="s">
        <v>82</v>
      </c>
    </row>
    <row r="302" s="2" customFormat="1">
      <c r="A302" s="38"/>
      <c r="B302" s="39"/>
      <c r="C302" s="40"/>
      <c r="D302" s="244" t="s">
        <v>157</v>
      </c>
      <c r="E302" s="40"/>
      <c r="F302" s="245" t="s">
        <v>1271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157</v>
      </c>
      <c r="AU302" s="17" t="s">
        <v>82</v>
      </c>
    </row>
    <row r="303" s="2" customFormat="1" ht="24.15" customHeight="1">
      <c r="A303" s="38"/>
      <c r="B303" s="39"/>
      <c r="C303" s="226" t="s">
        <v>311</v>
      </c>
      <c r="D303" s="226" t="s">
        <v>148</v>
      </c>
      <c r="E303" s="227" t="s">
        <v>1272</v>
      </c>
      <c r="F303" s="228" t="s">
        <v>1273</v>
      </c>
      <c r="G303" s="229" t="s">
        <v>166</v>
      </c>
      <c r="H303" s="230">
        <v>1</v>
      </c>
      <c r="I303" s="231"/>
      <c r="J303" s="232">
        <f>ROUND(I303*H303,2)</f>
        <v>0</v>
      </c>
      <c r="K303" s="228" t="s">
        <v>152</v>
      </c>
      <c r="L303" s="44"/>
      <c r="M303" s="233" t="s">
        <v>1</v>
      </c>
      <c r="N303" s="234" t="s">
        <v>38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0.040000000000000001</v>
      </c>
      <c r="T303" s="236">
        <f>S303*H303</f>
        <v>0.040000000000000001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411</v>
      </c>
      <c r="AT303" s="237" t="s">
        <v>148</v>
      </c>
      <c r="AU303" s="237" t="s">
        <v>82</v>
      </c>
      <c r="AY303" s="17" t="s">
        <v>145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80</v>
      </c>
      <c r="BK303" s="238">
        <f>ROUND(I303*H303,2)</f>
        <v>0</v>
      </c>
      <c r="BL303" s="17" t="s">
        <v>411</v>
      </c>
      <c r="BM303" s="237" t="s">
        <v>1274</v>
      </c>
    </row>
    <row r="304" s="2" customFormat="1">
      <c r="A304" s="38"/>
      <c r="B304" s="39"/>
      <c r="C304" s="40"/>
      <c r="D304" s="239" t="s">
        <v>155</v>
      </c>
      <c r="E304" s="40"/>
      <c r="F304" s="240" t="s">
        <v>1275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155</v>
      </c>
      <c r="AU304" s="17" t="s">
        <v>82</v>
      </c>
    </row>
    <row r="305" s="2" customFormat="1">
      <c r="A305" s="38"/>
      <c r="B305" s="39"/>
      <c r="C305" s="40"/>
      <c r="D305" s="244" t="s">
        <v>157</v>
      </c>
      <c r="E305" s="40"/>
      <c r="F305" s="245" t="s">
        <v>1276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157</v>
      </c>
      <c r="AU305" s="17" t="s">
        <v>82</v>
      </c>
    </row>
    <row r="306" s="2" customFormat="1" ht="24.15" customHeight="1">
      <c r="A306" s="38"/>
      <c r="B306" s="39"/>
      <c r="C306" s="226" t="s">
        <v>267</v>
      </c>
      <c r="D306" s="226" t="s">
        <v>148</v>
      </c>
      <c r="E306" s="227" t="s">
        <v>1115</v>
      </c>
      <c r="F306" s="228" t="s">
        <v>1116</v>
      </c>
      <c r="G306" s="229" t="s">
        <v>166</v>
      </c>
      <c r="H306" s="230">
        <v>10</v>
      </c>
      <c r="I306" s="231"/>
      <c r="J306" s="232">
        <f>ROUND(I306*H306,2)</f>
        <v>0</v>
      </c>
      <c r="K306" s="228" t="s">
        <v>152</v>
      </c>
      <c r="L306" s="44"/>
      <c r="M306" s="233" t="s">
        <v>1</v>
      </c>
      <c r="N306" s="234" t="s">
        <v>38</v>
      </c>
      <c r="O306" s="91"/>
      <c r="P306" s="235">
        <f>O306*H306</f>
        <v>0</v>
      </c>
      <c r="Q306" s="235">
        <v>0</v>
      </c>
      <c r="R306" s="235">
        <f>Q306*H306</f>
        <v>0</v>
      </c>
      <c r="S306" s="235">
        <v>0.00063000000000000003</v>
      </c>
      <c r="T306" s="236">
        <f>S306*H306</f>
        <v>0.0063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411</v>
      </c>
      <c r="AT306" s="237" t="s">
        <v>148</v>
      </c>
      <c r="AU306" s="237" t="s">
        <v>82</v>
      </c>
      <c r="AY306" s="17" t="s">
        <v>145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80</v>
      </c>
      <c r="BK306" s="238">
        <f>ROUND(I306*H306,2)</f>
        <v>0</v>
      </c>
      <c r="BL306" s="17" t="s">
        <v>411</v>
      </c>
      <c r="BM306" s="237" t="s">
        <v>1277</v>
      </c>
    </row>
    <row r="307" s="2" customFormat="1">
      <c r="A307" s="38"/>
      <c r="B307" s="39"/>
      <c r="C307" s="40"/>
      <c r="D307" s="239" t="s">
        <v>155</v>
      </c>
      <c r="E307" s="40"/>
      <c r="F307" s="240" t="s">
        <v>1118</v>
      </c>
      <c r="G307" s="40"/>
      <c r="H307" s="40"/>
      <c r="I307" s="241"/>
      <c r="J307" s="40"/>
      <c r="K307" s="40"/>
      <c r="L307" s="44"/>
      <c r="M307" s="242"/>
      <c r="N307" s="24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155</v>
      </c>
      <c r="AU307" s="17" t="s">
        <v>82</v>
      </c>
    </row>
    <row r="308" s="2" customFormat="1">
      <c r="A308" s="38"/>
      <c r="B308" s="39"/>
      <c r="C308" s="40"/>
      <c r="D308" s="244" t="s">
        <v>157</v>
      </c>
      <c r="E308" s="40"/>
      <c r="F308" s="245" t="s">
        <v>1119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157</v>
      </c>
      <c r="AU308" s="17" t="s">
        <v>82</v>
      </c>
    </row>
    <row r="309" s="2" customFormat="1" ht="33" customHeight="1">
      <c r="A309" s="38"/>
      <c r="B309" s="39"/>
      <c r="C309" s="226" t="s">
        <v>415</v>
      </c>
      <c r="D309" s="226" t="s">
        <v>148</v>
      </c>
      <c r="E309" s="227" t="s">
        <v>1278</v>
      </c>
      <c r="F309" s="228" t="s">
        <v>1279</v>
      </c>
      <c r="G309" s="229" t="s">
        <v>166</v>
      </c>
      <c r="H309" s="230">
        <v>1</v>
      </c>
      <c r="I309" s="231"/>
      <c r="J309" s="232">
        <f>ROUND(I309*H309,2)</f>
        <v>0</v>
      </c>
      <c r="K309" s="228" t="s">
        <v>152</v>
      </c>
      <c r="L309" s="44"/>
      <c r="M309" s="233" t="s">
        <v>1</v>
      </c>
      <c r="N309" s="234" t="s">
        <v>38</v>
      </c>
      <c r="O309" s="91"/>
      <c r="P309" s="235">
        <f>O309*H309</f>
        <v>0</v>
      </c>
      <c r="Q309" s="235">
        <v>0</v>
      </c>
      <c r="R309" s="235">
        <f>Q309*H309</f>
        <v>0</v>
      </c>
      <c r="S309" s="235">
        <v>0.0012999999999999999</v>
      </c>
      <c r="T309" s="236">
        <f>S309*H309</f>
        <v>0.0012999999999999999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411</v>
      </c>
      <c r="AT309" s="237" t="s">
        <v>148</v>
      </c>
      <c r="AU309" s="237" t="s">
        <v>82</v>
      </c>
      <c r="AY309" s="17" t="s">
        <v>145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80</v>
      </c>
      <c r="BK309" s="238">
        <f>ROUND(I309*H309,2)</f>
        <v>0</v>
      </c>
      <c r="BL309" s="17" t="s">
        <v>411</v>
      </c>
      <c r="BM309" s="237" t="s">
        <v>1280</v>
      </c>
    </row>
    <row r="310" s="2" customFormat="1">
      <c r="A310" s="38"/>
      <c r="B310" s="39"/>
      <c r="C310" s="40"/>
      <c r="D310" s="239" t="s">
        <v>155</v>
      </c>
      <c r="E310" s="40"/>
      <c r="F310" s="240" t="s">
        <v>1281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155</v>
      </c>
      <c r="AU310" s="17" t="s">
        <v>82</v>
      </c>
    </row>
    <row r="311" s="2" customFormat="1">
      <c r="A311" s="38"/>
      <c r="B311" s="39"/>
      <c r="C311" s="40"/>
      <c r="D311" s="244" t="s">
        <v>157</v>
      </c>
      <c r="E311" s="40"/>
      <c r="F311" s="245" t="s">
        <v>1282</v>
      </c>
      <c r="G311" s="40"/>
      <c r="H311" s="40"/>
      <c r="I311" s="241"/>
      <c r="J311" s="40"/>
      <c r="K311" s="40"/>
      <c r="L311" s="44"/>
      <c r="M311" s="242"/>
      <c r="N311" s="24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157</v>
      </c>
      <c r="AU311" s="17" t="s">
        <v>82</v>
      </c>
    </row>
    <row r="312" s="2" customFormat="1" ht="33" customHeight="1">
      <c r="A312" s="38"/>
      <c r="B312" s="39"/>
      <c r="C312" s="226" t="s">
        <v>7</v>
      </c>
      <c r="D312" s="226" t="s">
        <v>148</v>
      </c>
      <c r="E312" s="227" t="s">
        <v>1283</v>
      </c>
      <c r="F312" s="228" t="s">
        <v>1284</v>
      </c>
      <c r="G312" s="229" t="s">
        <v>166</v>
      </c>
      <c r="H312" s="230">
        <v>1</v>
      </c>
      <c r="I312" s="231"/>
      <c r="J312" s="232">
        <f>ROUND(I312*H312,2)</f>
        <v>0</v>
      </c>
      <c r="K312" s="228" t="s">
        <v>152</v>
      </c>
      <c r="L312" s="44"/>
      <c r="M312" s="233" t="s">
        <v>1</v>
      </c>
      <c r="N312" s="234" t="s">
        <v>38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0.0030000000000000001</v>
      </c>
      <c r="T312" s="236">
        <f>S312*H312</f>
        <v>0.0030000000000000001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411</v>
      </c>
      <c r="AT312" s="237" t="s">
        <v>148</v>
      </c>
      <c r="AU312" s="237" t="s">
        <v>82</v>
      </c>
      <c r="AY312" s="17" t="s">
        <v>145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80</v>
      </c>
      <c r="BK312" s="238">
        <f>ROUND(I312*H312,2)</f>
        <v>0</v>
      </c>
      <c r="BL312" s="17" t="s">
        <v>411</v>
      </c>
      <c r="BM312" s="237" t="s">
        <v>1285</v>
      </c>
    </row>
    <row r="313" s="2" customFormat="1">
      <c r="A313" s="38"/>
      <c r="B313" s="39"/>
      <c r="C313" s="40"/>
      <c r="D313" s="239" t="s">
        <v>155</v>
      </c>
      <c r="E313" s="40"/>
      <c r="F313" s="240" t="s">
        <v>1286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155</v>
      </c>
      <c r="AU313" s="17" t="s">
        <v>82</v>
      </c>
    </row>
    <row r="314" s="2" customFormat="1">
      <c r="A314" s="38"/>
      <c r="B314" s="39"/>
      <c r="C314" s="40"/>
      <c r="D314" s="244" t="s">
        <v>157</v>
      </c>
      <c r="E314" s="40"/>
      <c r="F314" s="245" t="s">
        <v>1287</v>
      </c>
      <c r="G314" s="40"/>
      <c r="H314" s="40"/>
      <c r="I314" s="241"/>
      <c r="J314" s="40"/>
      <c r="K314" s="40"/>
      <c r="L314" s="44"/>
      <c r="M314" s="242"/>
      <c r="N314" s="24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157</v>
      </c>
      <c r="AU314" s="17" t="s">
        <v>82</v>
      </c>
    </row>
    <row r="315" s="12" customFormat="1" ht="22.8" customHeight="1">
      <c r="A315" s="12"/>
      <c r="B315" s="210"/>
      <c r="C315" s="211"/>
      <c r="D315" s="212" t="s">
        <v>72</v>
      </c>
      <c r="E315" s="224" t="s">
        <v>426</v>
      </c>
      <c r="F315" s="224" t="s">
        <v>427</v>
      </c>
      <c r="G315" s="211"/>
      <c r="H315" s="211"/>
      <c r="I315" s="214"/>
      <c r="J315" s="225">
        <f>BK315</f>
        <v>0</v>
      </c>
      <c r="K315" s="211"/>
      <c r="L315" s="216"/>
      <c r="M315" s="217"/>
      <c r="N315" s="218"/>
      <c r="O315" s="218"/>
      <c r="P315" s="219">
        <f>SUM(P316:P333)</f>
        <v>0</v>
      </c>
      <c r="Q315" s="218"/>
      <c r="R315" s="219">
        <f>SUM(R316:R333)</f>
        <v>0</v>
      </c>
      <c r="S315" s="218"/>
      <c r="T315" s="220">
        <f>SUM(T316:T333)</f>
        <v>1.9937800000000001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1" t="s">
        <v>82</v>
      </c>
      <c r="AT315" s="222" t="s">
        <v>72</v>
      </c>
      <c r="AU315" s="222" t="s">
        <v>80</v>
      </c>
      <c r="AY315" s="221" t="s">
        <v>145</v>
      </c>
      <c r="BK315" s="223">
        <f>SUM(BK316:BK333)</f>
        <v>0</v>
      </c>
    </row>
    <row r="316" s="2" customFormat="1" ht="16.5" customHeight="1">
      <c r="A316" s="38"/>
      <c r="B316" s="39"/>
      <c r="C316" s="226" t="s">
        <v>310</v>
      </c>
      <c r="D316" s="226" t="s">
        <v>148</v>
      </c>
      <c r="E316" s="227" t="s">
        <v>447</v>
      </c>
      <c r="F316" s="228" t="s">
        <v>448</v>
      </c>
      <c r="G316" s="229" t="s">
        <v>151</v>
      </c>
      <c r="H316" s="230">
        <v>33.060000000000002</v>
      </c>
      <c r="I316" s="231"/>
      <c r="J316" s="232">
        <f>ROUND(I316*H316,2)</f>
        <v>0</v>
      </c>
      <c r="K316" s="228" t="s">
        <v>152</v>
      </c>
      <c r="L316" s="44"/>
      <c r="M316" s="233" t="s">
        <v>1</v>
      </c>
      <c r="N316" s="234" t="s">
        <v>38</v>
      </c>
      <c r="O316" s="91"/>
      <c r="P316" s="235">
        <f>O316*H316</f>
        <v>0</v>
      </c>
      <c r="Q316" s="235">
        <v>0</v>
      </c>
      <c r="R316" s="235">
        <f>Q316*H316</f>
        <v>0</v>
      </c>
      <c r="S316" s="235">
        <v>0.014999999999999999</v>
      </c>
      <c r="T316" s="236">
        <f>S316*H316</f>
        <v>0.49590000000000001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411</v>
      </c>
      <c r="AT316" s="237" t="s">
        <v>148</v>
      </c>
      <c r="AU316" s="237" t="s">
        <v>82</v>
      </c>
      <c r="AY316" s="17" t="s">
        <v>145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80</v>
      </c>
      <c r="BK316" s="238">
        <f>ROUND(I316*H316,2)</f>
        <v>0</v>
      </c>
      <c r="BL316" s="17" t="s">
        <v>411</v>
      </c>
      <c r="BM316" s="237" t="s">
        <v>1288</v>
      </c>
    </row>
    <row r="317" s="2" customFormat="1">
      <c r="A317" s="38"/>
      <c r="B317" s="39"/>
      <c r="C317" s="40"/>
      <c r="D317" s="239" t="s">
        <v>155</v>
      </c>
      <c r="E317" s="40"/>
      <c r="F317" s="240" t="s">
        <v>450</v>
      </c>
      <c r="G317" s="40"/>
      <c r="H317" s="40"/>
      <c r="I317" s="241"/>
      <c r="J317" s="40"/>
      <c r="K317" s="40"/>
      <c r="L317" s="44"/>
      <c r="M317" s="242"/>
      <c r="N317" s="24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155</v>
      </c>
      <c r="AU317" s="17" t="s">
        <v>82</v>
      </c>
    </row>
    <row r="318" s="2" customFormat="1">
      <c r="A318" s="38"/>
      <c r="B318" s="39"/>
      <c r="C318" s="40"/>
      <c r="D318" s="244" t="s">
        <v>157</v>
      </c>
      <c r="E318" s="40"/>
      <c r="F318" s="245" t="s">
        <v>451</v>
      </c>
      <c r="G318" s="40"/>
      <c r="H318" s="40"/>
      <c r="I318" s="241"/>
      <c r="J318" s="40"/>
      <c r="K318" s="40"/>
      <c r="L318" s="44"/>
      <c r="M318" s="242"/>
      <c r="N318" s="24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157</v>
      </c>
      <c r="AU318" s="17" t="s">
        <v>82</v>
      </c>
    </row>
    <row r="319" s="13" customFormat="1">
      <c r="A319" s="13"/>
      <c r="B319" s="246"/>
      <c r="C319" s="247"/>
      <c r="D319" s="239" t="s">
        <v>159</v>
      </c>
      <c r="E319" s="248" t="s">
        <v>1</v>
      </c>
      <c r="F319" s="249" t="s">
        <v>1289</v>
      </c>
      <c r="G319" s="247"/>
      <c r="H319" s="250">
        <v>33.060000000000002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159</v>
      </c>
      <c r="AU319" s="256" t="s">
        <v>82</v>
      </c>
      <c r="AV319" s="13" t="s">
        <v>82</v>
      </c>
      <c r="AW319" s="13" t="s">
        <v>30</v>
      </c>
      <c r="AX319" s="13" t="s">
        <v>80</v>
      </c>
      <c r="AY319" s="256" t="s">
        <v>145</v>
      </c>
    </row>
    <row r="320" s="2" customFormat="1" ht="24.15" customHeight="1">
      <c r="A320" s="38"/>
      <c r="B320" s="39"/>
      <c r="C320" s="226" t="s">
        <v>296</v>
      </c>
      <c r="D320" s="226" t="s">
        <v>148</v>
      </c>
      <c r="E320" s="227" t="s">
        <v>466</v>
      </c>
      <c r="F320" s="228" t="s">
        <v>467</v>
      </c>
      <c r="G320" s="229" t="s">
        <v>314</v>
      </c>
      <c r="H320" s="230">
        <v>32.399999999999999</v>
      </c>
      <c r="I320" s="231"/>
      <c r="J320" s="232">
        <f>ROUND(I320*H320,2)</f>
        <v>0</v>
      </c>
      <c r="K320" s="228" t="s">
        <v>152</v>
      </c>
      <c r="L320" s="44"/>
      <c r="M320" s="233" t="s">
        <v>1</v>
      </c>
      <c r="N320" s="234" t="s">
        <v>38</v>
      </c>
      <c r="O320" s="91"/>
      <c r="P320" s="235">
        <f>O320*H320</f>
        <v>0</v>
      </c>
      <c r="Q320" s="235">
        <v>0</v>
      </c>
      <c r="R320" s="235">
        <f>Q320*H320</f>
        <v>0</v>
      </c>
      <c r="S320" s="235">
        <v>0.017000000000000001</v>
      </c>
      <c r="T320" s="236">
        <f>S320*H320</f>
        <v>0.55080000000000007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411</v>
      </c>
      <c r="AT320" s="237" t="s">
        <v>148</v>
      </c>
      <c r="AU320" s="237" t="s">
        <v>82</v>
      </c>
      <c r="AY320" s="17" t="s">
        <v>145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80</v>
      </c>
      <c r="BK320" s="238">
        <f>ROUND(I320*H320,2)</f>
        <v>0</v>
      </c>
      <c r="BL320" s="17" t="s">
        <v>411</v>
      </c>
      <c r="BM320" s="237" t="s">
        <v>1290</v>
      </c>
    </row>
    <row r="321" s="2" customFormat="1">
      <c r="A321" s="38"/>
      <c r="B321" s="39"/>
      <c r="C321" s="40"/>
      <c r="D321" s="239" t="s">
        <v>155</v>
      </c>
      <c r="E321" s="40"/>
      <c r="F321" s="240" t="s">
        <v>469</v>
      </c>
      <c r="G321" s="40"/>
      <c r="H321" s="40"/>
      <c r="I321" s="241"/>
      <c r="J321" s="40"/>
      <c r="K321" s="40"/>
      <c r="L321" s="44"/>
      <c r="M321" s="242"/>
      <c r="N321" s="24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155</v>
      </c>
      <c r="AU321" s="17" t="s">
        <v>82</v>
      </c>
    </row>
    <row r="322" s="2" customFormat="1">
      <c r="A322" s="38"/>
      <c r="B322" s="39"/>
      <c r="C322" s="40"/>
      <c r="D322" s="244" t="s">
        <v>157</v>
      </c>
      <c r="E322" s="40"/>
      <c r="F322" s="245" t="s">
        <v>470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157</v>
      </c>
      <c r="AU322" s="17" t="s">
        <v>82</v>
      </c>
    </row>
    <row r="323" s="13" customFormat="1">
      <c r="A323" s="13"/>
      <c r="B323" s="246"/>
      <c r="C323" s="247"/>
      <c r="D323" s="239" t="s">
        <v>159</v>
      </c>
      <c r="E323" s="248" t="s">
        <v>1</v>
      </c>
      <c r="F323" s="249" t="s">
        <v>1291</v>
      </c>
      <c r="G323" s="247"/>
      <c r="H323" s="250">
        <v>32.399999999999999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6" t="s">
        <v>159</v>
      </c>
      <c r="AU323" s="256" t="s">
        <v>82</v>
      </c>
      <c r="AV323" s="13" t="s">
        <v>82</v>
      </c>
      <c r="AW323" s="13" t="s">
        <v>30</v>
      </c>
      <c r="AX323" s="13" t="s">
        <v>80</v>
      </c>
      <c r="AY323" s="256" t="s">
        <v>145</v>
      </c>
    </row>
    <row r="324" s="2" customFormat="1" ht="24.15" customHeight="1">
      <c r="A324" s="38"/>
      <c r="B324" s="39"/>
      <c r="C324" s="226" t="s">
        <v>446</v>
      </c>
      <c r="D324" s="226" t="s">
        <v>148</v>
      </c>
      <c r="E324" s="227" t="s">
        <v>1292</v>
      </c>
      <c r="F324" s="228" t="s">
        <v>1293</v>
      </c>
      <c r="G324" s="229" t="s">
        <v>151</v>
      </c>
      <c r="H324" s="230">
        <v>6.2199999999999998</v>
      </c>
      <c r="I324" s="231"/>
      <c r="J324" s="232">
        <f>ROUND(I324*H324,2)</f>
        <v>0</v>
      </c>
      <c r="K324" s="228" t="s">
        <v>152</v>
      </c>
      <c r="L324" s="44"/>
      <c r="M324" s="233" t="s">
        <v>1</v>
      </c>
      <c r="N324" s="234" t="s">
        <v>38</v>
      </c>
      <c r="O324" s="91"/>
      <c r="P324" s="235">
        <f>O324*H324</f>
        <v>0</v>
      </c>
      <c r="Q324" s="235">
        <v>0</v>
      </c>
      <c r="R324" s="235">
        <f>Q324*H324</f>
        <v>0</v>
      </c>
      <c r="S324" s="235">
        <v>0.014</v>
      </c>
      <c r="T324" s="236">
        <f>S324*H324</f>
        <v>0.087080000000000005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411</v>
      </c>
      <c r="AT324" s="237" t="s">
        <v>148</v>
      </c>
      <c r="AU324" s="237" t="s">
        <v>82</v>
      </c>
      <c r="AY324" s="17" t="s">
        <v>145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80</v>
      </c>
      <c r="BK324" s="238">
        <f>ROUND(I324*H324,2)</f>
        <v>0</v>
      </c>
      <c r="BL324" s="17" t="s">
        <v>411</v>
      </c>
      <c r="BM324" s="237" t="s">
        <v>1294</v>
      </c>
    </row>
    <row r="325" s="2" customFormat="1">
      <c r="A325" s="38"/>
      <c r="B325" s="39"/>
      <c r="C325" s="40"/>
      <c r="D325" s="239" t="s">
        <v>155</v>
      </c>
      <c r="E325" s="40"/>
      <c r="F325" s="240" t="s">
        <v>1295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155</v>
      </c>
      <c r="AU325" s="17" t="s">
        <v>82</v>
      </c>
    </row>
    <row r="326" s="2" customFormat="1">
      <c r="A326" s="38"/>
      <c r="B326" s="39"/>
      <c r="C326" s="40"/>
      <c r="D326" s="244" t="s">
        <v>157</v>
      </c>
      <c r="E326" s="40"/>
      <c r="F326" s="245" t="s">
        <v>1296</v>
      </c>
      <c r="G326" s="40"/>
      <c r="H326" s="40"/>
      <c r="I326" s="241"/>
      <c r="J326" s="40"/>
      <c r="K326" s="40"/>
      <c r="L326" s="44"/>
      <c r="M326" s="242"/>
      <c r="N326" s="24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157</v>
      </c>
      <c r="AU326" s="17" t="s">
        <v>82</v>
      </c>
    </row>
    <row r="327" s="13" customFormat="1">
      <c r="A327" s="13"/>
      <c r="B327" s="246"/>
      <c r="C327" s="247"/>
      <c r="D327" s="239" t="s">
        <v>159</v>
      </c>
      <c r="E327" s="248" t="s">
        <v>1</v>
      </c>
      <c r="F327" s="249" t="s">
        <v>1297</v>
      </c>
      <c r="G327" s="247"/>
      <c r="H327" s="250">
        <v>4.0599999999999996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6" t="s">
        <v>159</v>
      </c>
      <c r="AU327" s="256" t="s">
        <v>82</v>
      </c>
      <c r="AV327" s="13" t="s">
        <v>82</v>
      </c>
      <c r="AW327" s="13" t="s">
        <v>30</v>
      </c>
      <c r="AX327" s="13" t="s">
        <v>73</v>
      </c>
      <c r="AY327" s="256" t="s">
        <v>145</v>
      </c>
    </row>
    <row r="328" s="13" customFormat="1">
      <c r="A328" s="13"/>
      <c r="B328" s="246"/>
      <c r="C328" s="247"/>
      <c r="D328" s="239" t="s">
        <v>159</v>
      </c>
      <c r="E328" s="248" t="s">
        <v>1</v>
      </c>
      <c r="F328" s="249" t="s">
        <v>1298</v>
      </c>
      <c r="G328" s="247"/>
      <c r="H328" s="250">
        <v>2.1600000000000001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159</v>
      </c>
      <c r="AU328" s="256" t="s">
        <v>82</v>
      </c>
      <c r="AV328" s="13" t="s">
        <v>82</v>
      </c>
      <c r="AW328" s="13" t="s">
        <v>30</v>
      </c>
      <c r="AX328" s="13" t="s">
        <v>73</v>
      </c>
      <c r="AY328" s="256" t="s">
        <v>145</v>
      </c>
    </row>
    <row r="329" s="14" customFormat="1">
      <c r="A329" s="14"/>
      <c r="B329" s="257"/>
      <c r="C329" s="258"/>
      <c r="D329" s="239" t="s">
        <v>159</v>
      </c>
      <c r="E329" s="259" t="s">
        <v>1</v>
      </c>
      <c r="F329" s="260" t="s">
        <v>162</v>
      </c>
      <c r="G329" s="258"/>
      <c r="H329" s="261">
        <v>6.2199999999999998</v>
      </c>
      <c r="I329" s="262"/>
      <c r="J329" s="258"/>
      <c r="K329" s="258"/>
      <c r="L329" s="263"/>
      <c r="M329" s="264"/>
      <c r="N329" s="265"/>
      <c r="O329" s="265"/>
      <c r="P329" s="265"/>
      <c r="Q329" s="265"/>
      <c r="R329" s="265"/>
      <c r="S329" s="265"/>
      <c r="T329" s="26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7" t="s">
        <v>159</v>
      </c>
      <c r="AU329" s="267" t="s">
        <v>82</v>
      </c>
      <c r="AV329" s="14" t="s">
        <v>153</v>
      </c>
      <c r="AW329" s="14" t="s">
        <v>30</v>
      </c>
      <c r="AX329" s="14" t="s">
        <v>80</v>
      </c>
      <c r="AY329" s="267" t="s">
        <v>145</v>
      </c>
    </row>
    <row r="330" s="2" customFormat="1" ht="24.15" customHeight="1">
      <c r="A330" s="38"/>
      <c r="B330" s="39"/>
      <c r="C330" s="226" t="s">
        <v>213</v>
      </c>
      <c r="D330" s="226" t="s">
        <v>148</v>
      </c>
      <c r="E330" s="227" t="s">
        <v>474</v>
      </c>
      <c r="F330" s="228" t="s">
        <v>475</v>
      </c>
      <c r="G330" s="229" t="s">
        <v>151</v>
      </c>
      <c r="H330" s="230">
        <v>21.5</v>
      </c>
      <c r="I330" s="231"/>
      <c r="J330" s="232">
        <f>ROUND(I330*H330,2)</f>
        <v>0</v>
      </c>
      <c r="K330" s="228" t="s">
        <v>152</v>
      </c>
      <c r="L330" s="44"/>
      <c r="M330" s="233" t="s">
        <v>1</v>
      </c>
      <c r="N330" s="234" t="s">
        <v>38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0.040000000000000001</v>
      </c>
      <c r="T330" s="236">
        <f>S330*H330</f>
        <v>0.85999999999999999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411</v>
      </c>
      <c r="AT330" s="237" t="s">
        <v>148</v>
      </c>
      <c r="AU330" s="237" t="s">
        <v>82</v>
      </c>
      <c r="AY330" s="17" t="s">
        <v>145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80</v>
      </c>
      <c r="BK330" s="238">
        <f>ROUND(I330*H330,2)</f>
        <v>0</v>
      </c>
      <c r="BL330" s="17" t="s">
        <v>411</v>
      </c>
      <c r="BM330" s="237" t="s">
        <v>1299</v>
      </c>
    </row>
    <row r="331" s="2" customFormat="1">
      <c r="A331" s="38"/>
      <c r="B331" s="39"/>
      <c r="C331" s="40"/>
      <c r="D331" s="239" t="s">
        <v>155</v>
      </c>
      <c r="E331" s="40"/>
      <c r="F331" s="240" t="s">
        <v>477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155</v>
      </c>
      <c r="AU331" s="17" t="s">
        <v>82</v>
      </c>
    </row>
    <row r="332" s="2" customFormat="1">
      <c r="A332" s="38"/>
      <c r="B332" s="39"/>
      <c r="C332" s="40"/>
      <c r="D332" s="244" t="s">
        <v>157</v>
      </c>
      <c r="E332" s="40"/>
      <c r="F332" s="245" t="s">
        <v>478</v>
      </c>
      <c r="G332" s="40"/>
      <c r="H332" s="40"/>
      <c r="I332" s="241"/>
      <c r="J332" s="40"/>
      <c r="K332" s="40"/>
      <c r="L332" s="44"/>
      <c r="M332" s="242"/>
      <c r="N332" s="24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157</v>
      </c>
      <c r="AU332" s="17" t="s">
        <v>82</v>
      </c>
    </row>
    <row r="333" s="13" customFormat="1">
      <c r="A333" s="13"/>
      <c r="B333" s="246"/>
      <c r="C333" s="247"/>
      <c r="D333" s="239" t="s">
        <v>159</v>
      </c>
      <c r="E333" s="248" t="s">
        <v>1</v>
      </c>
      <c r="F333" s="249" t="s">
        <v>1300</v>
      </c>
      <c r="G333" s="247"/>
      <c r="H333" s="250">
        <v>21.5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159</v>
      </c>
      <c r="AU333" s="256" t="s">
        <v>82</v>
      </c>
      <c r="AV333" s="13" t="s">
        <v>82</v>
      </c>
      <c r="AW333" s="13" t="s">
        <v>30</v>
      </c>
      <c r="AX333" s="13" t="s">
        <v>80</v>
      </c>
      <c r="AY333" s="256" t="s">
        <v>145</v>
      </c>
    </row>
    <row r="334" s="12" customFormat="1" ht="22.8" customHeight="1">
      <c r="A334" s="12"/>
      <c r="B334" s="210"/>
      <c r="C334" s="211"/>
      <c r="D334" s="212" t="s">
        <v>72</v>
      </c>
      <c r="E334" s="224" t="s">
        <v>479</v>
      </c>
      <c r="F334" s="224" t="s">
        <v>480</v>
      </c>
      <c r="G334" s="211"/>
      <c r="H334" s="211"/>
      <c r="I334" s="214"/>
      <c r="J334" s="225">
        <f>BK334</f>
        <v>0</v>
      </c>
      <c r="K334" s="211"/>
      <c r="L334" s="216"/>
      <c r="M334" s="217"/>
      <c r="N334" s="218"/>
      <c r="O334" s="218"/>
      <c r="P334" s="219">
        <f>SUM(P335:P358)</f>
        <v>0</v>
      </c>
      <c r="Q334" s="218"/>
      <c r="R334" s="219">
        <f>SUM(R335:R358)</f>
        <v>0</v>
      </c>
      <c r="S334" s="218"/>
      <c r="T334" s="220">
        <f>SUM(T335:T358)</f>
        <v>0.24977720000000001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1" t="s">
        <v>82</v>
      </c>
      <c r="AT334" s="222" t="s">
        <v>72</v>
      </c>
      <c r="AU334" s="222" t="s">
        <v>80</v>
      </c>
      <c r="AY334" s="221" t="s">
        <v>145</v>
      </c>
      <c r="BK334" s="223">
        <f>SUM(BK335:BK358)</f>
        <v>0</v>
      </c>
    </row>
    <row r="335" s="2" customFormat="1" ht="16.5" customHeight="1">
      <c r="A335" s="38"/>
      <c r="B335" s="39"/>
      <c r="C335" s="226" t="s">
        <v>80</v>
      </c>
      <c r="D335" s="226" t="s">
        <v>148</v>
      </c>
      <c r="E335" s="227" t="s">
        <v>826</v>
      </c>
      <c r="F335" s="228" t="s">
        <v>827</v>
      </c>
      <c r="G335" s="229" t="s">
        <v>151</v>
      </c>
      <c r="H335" s="230">
        <v>33.060000000000002</v>
      </c>
      <c r="I335" s="231"/>
      <c r="J335" s="232">
        <f>ROUND(I335*H335,2)</f>
        <v>0</v>
      </c>
      <c r="K335" s="228" t="s">
        <v>152</v>
      </c>
      <c r="L335" s="44"/>
      <c r="M335" s="233" t="s">
        <v>1</v>
      </c>
      <c r="N335" s="234" t="s">
        <v>38</v>
      </c>
      <c r="O335" s="91"/>
      <c r="P335" s="235">
        <f>O335*H335</f>
        <v>0</v>
      </c>
      <c r="Q335" s="235">
        <v>0</v>
      </c>
      <c r="R335" s="235">
        <f>Q335*H335</f>
        <v>0</v>
      </c>
      <c r="S335" s="235">
        <v>0.00594</v>
      </c>
      <c r="T335" s="236">
        <f>S335*H335</f>
        <v>0.19637640000000001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411</v>
      </c>
      <c r="AT335" s="237" t="s">
        <v>148</v>
      </c>
      <c r="AU335" s="237" t="s">
        <v>82</v>
      </c>
      <c r="AY335" s="17" t="s">
        <v>145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80</v>
      </c>
      <c r="BK335" s="238">
        <f>ROUND(I335*H335,2)</f>
        <v>0</v>
      </c>
      <c r="BL335" s="17" t="s">
        <v>411</v>
      </c>
      <c r="BM335" s="237" t="s">
        <v>1301</v>
      </c>
    </row>
    <row r="336" s="2" customFormat="1">
      <c r="A336" s="38"/>
      <c r="B336" s="39"/>
      <c r="C336" s="40"/>
      <c r="D336" s="239" t="s">
        <v>155</v>
      </c>
      <c r="E336" s="40"/>
      <c r="F336" s="240" t="s">
        <v>829</v>
      </c>
      <c r="G336" s="40"/>
      <c r="H336" s="40"/>
      <c r="I336" s="241"/>
      <c r="J336" s="40"/>
      <c r="K336" s="40"/>
      <c r="L336" s="44"/>
      <c r="M336" s="242"/>
      <c r="N336" s="24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155</v>
      </c>
      <c r="AU336" s="17" t="s">
        <v>82</v>
      </c>
    </row>
    <row r="337" s="2" customFormat="1">
      <c r="A337" s="38"/>
      <c r="B337" s="39"/>
      <c r="C337" s="40"/>
      <c r="D337" s="244" t="s">
        <v>157</v>
      </c>
      <c r="E337" s="40"/>
      <c r="F337" s="245" t="s">
        <v>830</v>
      </c>
      <c r="G337" s="40"/>
      <c r="H337" s="40"/>
      <c r="I337" s="241"/>
      <c r="J337" s="40"/>
      <c r="K337" s="40"/>
      <c r="L337" s="44"/>
      <c r="M337" s="242"/>
      <c r="N337" s="24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157</v>
      </c>
      <c r="AU337" s="17" t="s">
        <v>82</v>
      </c>
    </row>
    <row r="338" s="13" customFormat="1">
      <c r="A338" s="13"/>
      <c r="B338" s="246"/>
      <c r="C338" s="247"/>
      <c r="D338" s="239" t="s">
        <v>159</v>
      </c>
      <c r="E338" s="248" t="s">
        <v>1</v>
      </c>
      <c r="F338" s="249" t="s">
        <v>1289</v>
      </c>
      <c r="G338" s="247"/>
      <c r="H338" s="250">
        <v>33.060000000000002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6" t="s">
        <v>159</v>
      </c>
      <c r="AU338" s="256" t="s">
        <v>82</v>
      </c>
      <c r="AV338" s="13" t="s">
        <v>82</v>
      </c>
      <c r="AW338" s="13" t="s">
        <v>30</v>
      </c>
      <c r="AX338" s="13" t="s">
        <v>80</v>
      </c>
      <c r="AY338" s="256" t="s">
        <v>145</v>
      </c>
    </row>
    <row r="339" s="2" customFormat="1" ht="16.5" customHeight="1">
      <c r="A339" s="38"/>
      <c r="B339" s="39"/>
      <c r="C339" s="226" t="s">
        <v>428</v>
      </c>
      <c r="D339" s="226" t="s">
        <v>148</v>
      </c>
      <c r="E339" s="227" t="s">
        <v>482</v>
      </c>
      <c r="F339" s="228" t="s">
        <v>483</v>
      </c>
      <c r="G339" s="229" t="s">
        <v>314</v>
      </c>
      <c r="H339" s="230">
        <v>10.800000000000001</v>
      </c>
      <c r="I339" s="231"/>
      <c r="J339" s="232">
        <f>ROUND(I339*H339,2)</f>
        <v>0</v>
      </c>
      <c r="K339" s="228" t="s">
        <v>152</v>
      </c>
      <c r="L339" s="44"/>
      <c r="M339" s="233" t="s">
        <v>1</v>
      </c>
      <c r="N339" s="234" t="s">
        <v>38</v>
      </c>
      <c r="O339" s="91"/>
      <c r="P339" s="235">
        <f>O339*H339</f>
        <v>0</v>
      </c>
      <c r="Q339" s="235">
        <v>0</v>
      </c>
      <c r="R339" s="235">
        <f>Q339*H339</f>
        <v>0</v>
      </c>
      <c r="S339" s="235">
        <v>0.0016999999999999999</v>
      </c>
      <c r="T339" s="236">
        <f>S339*H339</f>
        <v>0.018360000000000001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411</v>
      </c>
      <c r="AT339" s="237" t="s">
        <v>148</v>
      </c>
      <c r="AU339" s="237" t="s">
        <v>82</v>
      </c>
      <c r="AY339" s="17" t="s">
        <v>145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80</v>
      </c>
      <c r="BK339" s="238">
        <f>ROUND(I339*H339,2)</f>
        <v>0</v>
      </c>
      <c r="BL339" s="17" t="s">
        <v>411</v>
      </c>
      <c r="BM339" s="237" t="s">
        <v>1302</v>
      </c>
    </row>
    <row r="340" s="2" customFormat="1">
      <c r="A340" s="38"/>
      <c r="B340" s="39"/>
      <c r="C340" s="40"/>
      <c r="D340" s="239" t="s">
        <v>155</v>
      </c>
      <c r="E340" s="40"/>
      <c r="F340" s="240" t="s">
        <v>485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155</v>
      </c>
      <c r="AU340" s="17" t="s">
        <v>82</v>
      </c>
    </row>
    <row r="341" s="2" customFormat="1">
      <c r="A341" s="38"/>
      <c r="B341" s="39"/>
      <c r="C341" s="40"/>
      <c r="D341" s="244" t="s">
        <v>157</v>
      </c>
      <c r="E341" s="40"/>
      <c r="F341" s="245" t="s">
        <v>486</v>
      </c>
      <c r="G341" s="40"/>
      <c r="H341" s="40"/>
      <c r="I341" s="241"/>
      <c r="J341" s="40"/>
      <c r="K341" s="40"/>
      <c r="L341" s="44"/>
      <c r="M341" s="242"/>
      <c r="N341" s="24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157</v>
      </c>
      <c r="AU341" s="17" t="s">
        <v>82</v>
      </c>
    </row>
    <row r="342" s="13" customFormat="1">
      <c r="A342" s="13"/>
      <c r="B342" s="246"/>
      <c r="C342" s="247"/>
      <c r="D342" s="239" t="s">
        <v>159</v>
      </c>
      <c r="E342" s="248" t="s">
        <v>1</v>
      </c>
      <c r="F342" s="249" t="s">
        <v>1303</v>
      </c>
      <c r="G342" s="247"/>
      <c r="H342" s="250">
        <v>10.800000000000001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6" t="s">
        <v>159</v>
      </c>
      <c r="AU342" s="256" t="s">
        <v>82</v>
      </c>
      <c r="AV342" s="13" t="s">
        <v>82</v>
      </c>
      <c r="AW342" s="13" t="s">
        <v>30</v>
      </c>
      <c r="AX342" s="13" t="s">
        <v>80</v>
      </c>
      <c r="AY342" s="256" t="s">
        <v>145</v>
      </c>
    </row>
    <row r="343" s="2" customFormat="1" ht="16.5" customHeight="1">
      <c r="A343" s="38"/>
      <c r="B343" s="39"/>
      <c r="C343" s="226" t="s">
        <v>82</v>
      </c>
      <c r="D343" s="226" t="s">
        <v>148</v>
      </c>
      <c r="E343" s="227" t="s">
        <v>842</v>
      </c>
      <c r="F343" s="228" t="s">
        <v>843</v>
      </c>
      <c r="G343" s="229" t="s">
        <v>314</v>
      </c>
      <c r="H343" s="230">
        <v>1.8</v>
      </c>
      <c r="I343" s="231"/>
      <c r="J343" s="232">
        <f>ROUND(I343*H343,2)</f>
        <v>0</v>
      </c>
      <c r="K343" s="228" t="s">
        <v>152</v>
      </c>
      <c r="L343" s="44"/>
      <c r="M343" s="233" t="s">
        <v>1</v>
      </c>
      <c r="N343" s="234" t="s">
        <v>38</v>
      </c>
      <c r="O343" s="91"/>
      <c r="P343" s="235">
        <f>O343*H343</f>
        <v>0</v>
      </c>
      <c r="Q343" s="235">
        <v>0</v>
      </c>
      <c r="R343" s="235">
        <f>Q343*H343</f>
        <v>0</v>
      </c>
      <c r="S343" s="235">
        <v>0.00167</v>
      </c>
      <c r="T343" s="236">
        <f>S343*H343</f>
        <v>0.003006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411</v>
      </c>
      <c r="AT343" s="237" t="s">
        <v>148</v>
      </c>
      <c r="AU343" s="237" t="s">
        <v>82</v>
      </c>
      <c r="AY343" s="17" t="s">
        <v>145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80</v>
      </c>
      <c r="BK343" s="238">
        <f>ROUND(I343*H343,2)</f>
        <v>0</v>
      </c>
      <c r="BL343" s="17" t="s">
        <v>411</v>
      </c>
      <c r="BM343" s="237" t="s">
        <v>1304</v>
      </c>
    </row>
    <row r="344" s="2" customFormat="1">
      <c r="A344" s="38"/>
      <c r="B344" s="39"/>
      <c r="C344" s="40"/>
      <c r="D344" s="239" t="s">
        <v>155</v>
      </c>
      <c r="E344" s="40"/>
      <c r="F344" s="240" t="s">
        <v>845</v>
      </c>
      <c r="G344" s="40"/>
      <c r="H344" s="40"/>
      <c r="I344" s="241"/>
      <c r="J344" s="40"/>
      <c r="K344" s="40"/>
      <c r="L344" s="44"/>
      <c r="M344" s="242"/>
      <c r="N344" s="243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155</v>
      </c>
      <c r="AU344" s="17" t="s">
        <v>82</v>
      </c>
    </row>
    <row r="345" s="2" customFormat="1">
      <c r="A345" s="38"/>
      <c r="B345" s="39"/>
      <c r="C345" s="40"/>
      <c r="D345" s="244" t="s">
        <v>157</v>
      </c>
      <c r="E345" s="40"/>
      <c r="F345" s="245" t="s">
        <v>846</v>
      </c>
      <c r="G345" s="40"/>
      <c r="H345" s="40"/>
      <c r="I345" s="241"/>
      <c r="J345" s="40"/>
      <c r="K345" s="40"/>
      <c r="L345" s="44"/>
      <c r="M345" s="242"/>
      <c r="N345" s="24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157</v>
      </c>
      <c r="AU345" s="17" t="s">
        <v>82</v>
      </c>
    </row>
    <row r="346" s="13" customFormat="1">
      <c r="A346" s="13"/>
      <c r="B346" s="246"/>
      <c r="C346" s="247"/>
      <c r="D346" s="239" t="s">
        <v>159</v>
      </c>
      <c r="E346" s="248" t="s">
        <v>1</v>
      </c>
      <c r="F346" s="249" t="s">
        <v>1305</v>
      </c>
      <c r="G346" s="247"/>
      <c r="H346" s="250">
        <v>1.8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6" t="s">
        <v>159</v>
      </c>
      <c r="AU346" s="256" t="s">
        <v>82</v>
      </c>
      <c r="AV346" s="13" t="s">
        <v>82</v>
      </c>
      <c r="AW346" s="13" t="s">
        <v>30</v>
      </c>
      <c r="AX346" s="13" t="s">
        <v>80</v>
      </c>
      <c r="AY346" s="256" t="s">
        <v>145</v>
      </c>
    </row>
    <row r="347" s="2" customFormat="1" ht="16.5" customHeight="1">
      <c r="A347" s="38"/>
      <c r="B347" s="39"/>
      <c r="C347" s="226" t="s">
        <v>255</v>
      </c>
      <c r="D347" s="226" t="s">
        <v>148</v>
      </c>
      <c r="E347" s="227" t="s">
        <v>493</v>
      </c>
      <c r="F347" s="228" t="s">
        <v>494</v>
      </c>
      <c r="G347" s="229" t="s">
        <v>151</v>
      </c>
      <c r="H347" s="230">
        <v>0.71999999999999997</v>
      </c>
      <c r="I347" s="231"/>
      <c r="J347" s="232">
        <f>ROUND(I347*H347,2)</f>
        <v>0</v>
      </c>
      <c r="K347" s="228" t="s">
        <v>152</v>
      </c>
      <c r="L347" s="44"/>
      <c r="M347" s="233" t="s">
        <v>1</v>
      </c>
      <c r="N347" s="234" t="s">
        <v>38</v>
      </c>
      <c r="O347" s="91"/>
      <c r="P347" s="235">
        <f>O347*H347</f>
        <v>0</v>
      </c>
      <c r="Q347" s="235">
        <v>0</v>
      </c>
      <c r="R347" s="235">
        <f>Q347*H347</f>
        <v>0</v>
      </c>
      <c r="S347" s="235">
        <v>0.0058399999999999997</v>
      </c>
      <c r="T347" s="236">
        <f>S347*H347</f>
        <v>0.0042047999999999999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7" t="s">
        <v>411</v>
      </c>
      <c r="AT347" s="237" t="s">
        <v>148</v>
      </c>
      <c r="AU347" s="237" t="s">
        <v>82</v>
      </c>
      <c r="AY347" s="17" t="s">
        <v>145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80</v>
      </c>
      <c r="BK347" s="238">
        <f>ROUND(I347*H347,2)</f>
        <v>0</v>
      </c>
      <c r="BL347" s="17" t="s">
        <v>411</v>
      </c>
      <c r="BM347" s="237" t="s">
        <v>1306</v>
      </c>
    </row>
    <row r="348" s="2" customFormat="1">
      <c r="A348" s="38"/>
      <c r="B348" s="39"/>
      <c r="C348" s="40"/>
      <c r="D348" s="239" t="s">
        <v>155</v>
      </c>
      <c r="E348" s="40"/>
      <c r="F348" s="240" t="s">
        <v>496</v>
      </c>
      <c r="G348" s="40"/>
      <c r="H348" s="40"/>
      <c r="I348" s="241"/>
      <c r="J348" s="40"/>
      <c r="K348" s="40"/>
      <c r="L348" s="44"/>
      <c r="M348" s="242"/>
      <c r="N348" s="24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155</v>
      </c>
      <c r="AU348" s="17" t="s">
        <v>82</v>
      </c>
    </row>
    <row r="349" s="2" customFormat="1">
      <c r="A349" s="38"/>
      <c r="B349" s="39"/>
      <c r="C349" s="40"/>
      <c r="D349" s="244" t="s">
        <v>157</v>
      </c>
      <c r="E349" s="40"/>
      <c r="F349" s="245" t="s">
        <v>497</v>
      </c>
      <c r="G349" s="40"/>
      <c r="H349" s="40"/>
      <c r="I349" s="241"/>
      <c r="J349" s="40"/>
      <c r="K349" s="40"/>
      <c r="L349" s="44"/>
      <c r="M349" s="242"/>
      <c r="N349" s="243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157</v>
      </c>
      <c r="AU349" s="17" t="s">
        <v>82</v>
      </c>
    </row>
    <row r="350" s="15" customFormat="1">
      <c r="A350" s="15"/>
      <c r="B350" s="268"/>
      <c r="C350" s="269"/>
      <c r="D350" s="239" t="s">
        <v>159</v>
      </c>
      <c r="E350" s="270" t="s">
        <v>1</v>
      </c>
      <c r="F350" s="271" t="s">
        <v>1307</v>
      </c>
      <c r="G350" s="269"/>
      <c r="H350" s="270" t="s">
        <v>1</v>
      </c>
      <c r="I350" s="272"/>
      <c r="J350" s="269"/>
      <c r="K350" s="269"/>
      <c r="L350" s="273"/>
      <c r="M350" s="274"/>
      <c r="N350" s="275"/>
      <c r="O350" s="275"/>
      <c r="P350" s="275"/>
      <c r="Q350" s="275"/>
      <c r="R350" s="275"/>
      <c r="S350" s="275"/>
      <c r="T350" s="27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7" t="s">
        <v>159</v>
      </c>
      <c r="AU350" s="277" t="s">
        <v>82</v>
      </c>
      <c r="AV350" s="15" t="s">
        <v>80</v>
      </c>
      <c r="AW350" s="15" t="s">
        <v>30</v>
      </c>
      <c r="AX350" s="15" t="s">
        <v>73</v>
      </c>
      <c r="AY350" s="277" t="s">
        <v>145</v>
      </c>
    </row>
    <row r="351" s="13" customFormat="1">
      <c r="A351" s="13"/>
      <c r="B351" s="246"/>
      <c r="C351" s="247"/>
      <c r="D351" s="239" t="s">
        <v>159</v>
      </c>
      <c r="E351" s="248" t="s">
        <v>1</v>
      </c>
      <c r="F351" s="249" t="s">
        <v>1308</v>
      </c>
      <c r="G351" s="247"/>
      <c r="H351" s="250">
        <v>0.71999999999999997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6" t="s">
        <v>159</v>
      </c>
      <c r="AU351" s="256" t="s">
        <v>82</v>
      </c>
      <c r="AV351" s="13" t="s">
        <v>82</v>
      </c>
      <c r="AW351" s="13" t="s">
        <v>30</v>
      </c>
      <c r="AX351" s="13" t="s">
        <v>80</v>
      </c>
      <c r="AY351" s="256" t="s">
        <v>145</v>
      </c>
    </row>
    <row r="352" s="2" customFormat="1" ht="16.5" customHeight="1">
      <c r="A352" s="38"/>
      <c r="B352" s="39"/>
      <c r="C352" s="226" t="s">
        <v>153</v>
      </c>
      <c r="D352" s="226" t="s">
        <v>148</v>
      </c>
      <c r="E352" s="227" t="s">
        <v>500</v>
      </c>
      <c r="F352" s="228" t="s">
        <v>501</v>
      </c>
      <c r="G352" s="229" t="s">
        <v>314</v>
      </c>
      <c r="H352" s="230">
        <v>5.4000000000000004</v>
      </c>
      <c r="I352" s="231"/>
      <c r="J352" s="232">
        <f>ROUND(I352*H352,2)</f>
        <v>0</v>
      </c>
      <c r="K352" s="228" t="s">
        <v>152</v>
      </c>
      <c r="L352" s="44"/>
      <c r="M352" s="233" t="s">
        <v>1</v>
      </c>
      <c r="N352" s="234" t="s">
        <v>38</v>
      </c>
      <c r="O352" s="91"/>
      <c r="P352" s="235">
        <f>O352*H352</f>
        <v>0</v>
      </c>
      <c r="Q352" s="235">
        <v>0</v>
      </c>
      <c r="R352" s="235">
        <f>Q352*H352</f>
        <v>0</v>
      </c>
      <c r="S352" s="235">
        <v>0.0025999999999999999</v>
      </c>
      <c r="T352" s="236">
        <f>S352*H352</f>
        <v>0.01404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411</v>
      </c>
      <c r="AT352" s="237" t="s">
        <v>148</v>
      </c>
      <c r="AU352" s="237" t="s">
        <v>82</v>
      </c>
      <c r="AY352" s="17" t="s">
        <v>145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80</v>
      </c>
      <c r="BK352" s="238">
        <f>ROUND(I352*H352,2)</f>
        <v>0</v>
      </c>
      <c r="BL352" s="17" t="s">
        <v>411</v>
      </c>
      <c r="BM352" s="237" t="s">
        <v>1309</v>
      </c>
    </row>
    <row r="353" s="2" customFormat="1">
      <c r="A353" s="38"/>
      <c r="B353" s="39"/>
      <c r="C353" s="40"/>
      <c r="D353" s="239" t="s">
        <v>155</v>
      </c>
      <c r="E353" s="40"/>
      <c r="F353" s="240" t="s">
        <v>503</v>
      </c>
      <c r="G353" s="40"/>
      <c r="H353" s="40"/>
      <c r="I353" s="241"/>
      <c r="J353" s="40"/>
      <c r="K353" s="40"/>
      <c r="L353" s="44"/>
      <c r="M353" s="242"/>
      <c r="N353" s="243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155</v>
      </c>
      <c r="AU353" s="17" t="s">
        <v>82</v>
      </c>
    </row>
    <row r="354" s="2" customFormat="1">
      <c r="A354" s="38"/>
      <c r="B354" s="39"/>
      <c r="C354" s="40"/>
      <c r="D354" s="244" t="s">
        <v>157</v>
      </c>
      <c r="E354" s="40"/>
      <c r="F354" s="245" t="s">
        <v>504</v>
      </c>
      <c r="G354" s="40"/>
      <c r="H354" s="40"/>
      <c r="I354" s="241"/>
      <c r="J354" s="40"/>
      <c r="K354" s="40"/>
      <c r="L354" s="44"/>
      <c r="M354" s="242"/>
      <c r="N354" s="243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157</v>
      </c>
      <c r="AU354" s="17" t="s">
        <v>82</v>
      </c>
    </row>
    <row r="355" s="13" customFormat="1">
      <c r="A355" s="13"/>
      <c r="B355" s="246"/>
      <c r="C355" s="247"/>
      <c r="D355" s="239" t="s">
        <v>159</v>
      </c>
      <c r="E355" s="248" t="s">
        <v>1</v>
      </c>
      <c r="F355" s="249" t="s">
        <v>1310</v>
      </c>
      <c r="G355" s="247"/>
      <c r="H355" s="250">
        <v>5.4000000000000004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6" t="s">
        <v>159</v>
      </c>
      <c r="AU355" s="256" t="s">
        <v>82</v>
      </c>
      <c r="AV355" s="13" t="s">
        <v>82</v>
      </c>
      <c r="AW355" s="13" t="s">
        <v>30</v>
      </c>
      <c r="AX355" s="13" t="s">
        <v>80</v>
      </c>
      <c r="AY355" s="256" t="s">
        <v>145</v>
      </c>
    </row>
    <row r="356" s="2" customFormat="1" ht="16.5" customHeight="1">
      <c r="A356" s="38"/>
      <c r="B356" s="39"/>
      <c r="C356" s="226" t="s">
        <v>481</v>
      </c>
      <c r="D356" s="226" t="s">
        <v>148</v>
      </c>
      <c r="E356" s="227" t="s">
        <v>506</v>
      </c>
      <c r="F356" s="228" t="s">
        <v>507</v>
      </c>
      <c r="G356" s="229" t="s">
        <v>314</v>
      </c>
      <c r="H356" s="230">
        <v>3.5</v>
      </c>
      <c r="I356" s="231"/>
      <c r="J356" s="232">
        <f>ROUND(I356*H356,2)</f>
        <v>0</v>
      </c>
      <c r="K356" s="228" t="s">
        <v>152</v>
      </c>
      <c r="L356" s="44"/>
      <c r="M356" s="233" t="s">
        <v>1</v>
      </c>
      <c r="N356" s="234" t="s">
        <v>38</v>
      </c>
      <c r="O356" s="91"/>
      <c r="P356" s="235">
        <f>O356*H356</f>
        <v>0</v>
      </c>
      <c r="Q356" s="235">
        <v>0</v>
      </c>
      <c r="R356" s="235">
        <f>Q356*H356</f>
        <v>0</v>
      </c>
      <c r="S356" s="235">
        <v>0.0039399999999999999</v>
      </c>
      <c r="T356" s="236">
        <f>S356*H356</f>
        <v>0.01379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411</v>
      </c>
      <c r="AT356" s="237" t="s">
        <v>148</v>
      </c>
      <c r="AU356" s="237" t="s">
        <v>82</v>
      </c>
      <c r="AY356" s="17" t="s">
        <v>145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80</v>
      </c>
      <c r="BK356" s="238">
        <f>ROUND(I356*H356,2)</f>
        <v>0</v>
      </c>
      <c r="BL356" s="17" t="s">
        <v>411</v>
      </c>
      <c r="BM356" s="237" t="s">
        <v>1311</v>
      </c>
    </row>
    <row r="357" s="2" customFormat="1">
      <c r="A357" s="38"/>
      <c r="B357" s="39"/>
      <c r="C357" s="40"/>
      <c r="D357" s="239" t="s">
        <v>155</v>
      </c>
      <c r="E357" s="40"/>
      <c r="F357" s="240" t="s">
        <v>509</v>
      </c>
      <c r="G357" s="40"/>
      <c r="H357" s="40"/>
      <c r="I357" s="241"/>
      <c r="J357" s="40"/>
      <c r="K357" s="40"/>
      <c r="L357" s="44"/>
      <c r="M357" s="242"/>
      <c r="N357" s="243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155</v>
      </c>
      <c r="AU357" s="17" t="s">
        <v>82</v>
      </c>
    </row>
    <row r="358" s="2" customFormat="1">
      <c r="A358" s="38"/>
      <c r="B358" s="39"/>
      <c r="C358" s="40"/>
      <c r="D358" s="244" t="s">
        <v>157</v>
      </c>
      <c r="E358" s="40"/>
      <c r="F358" s="245" t="s">
        <v>510</v>
      </c>
      <c r="G358" s="40"/>
      <c r="H358" s="40"/>
      <c r="I358" s="241"/>
      <c r="J358" s="40"/>
      <c r="K358" s="40"/>
      <c r="L358" s="44"/>
      <c r="M358" s="242"/>
      <c r="N358" s="24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157</v>
      </c>
      <c r="AU358" s="17" t="s">
        <v>82</v>
      </c>
    </row>
    <row r="359" s="12" customFormat="1" ht="22.8" customHeight="1">
      <c r="A359" s="12"/>
      <c r="B359" s="210"/>
      <c r="C359" s="211"/>
      <c r="D359" s="212" t="s">
        <v>72</v>
      </c>
      <c r="E359" s="224" t="s">
        <v>529</v>
      </c>
      <c r="F359" s="224" t="s">
        <v>530</v>
      </c>
      <c r="G359" s="211"/>
      <c r="H359" s="211"/>
      <c r="I359" s="214"/>
      <c r="J359" s="225">
        <f>BK359</f>
        <v>0</v>
      </c>
      <c r="K359" s="211"/>
      <c r="L359" s="216"/>
      <c r="M359" s="217"/>
      <c r="N359" s="218"/>
      <c r="O359" s="218"/>
      <c r="P359" s="219">
        <f>SUM(P360:P362)</f>
        <v>0</v>
      </c>
      <c r="Q359" s="218"/>
      <c r="R359" s="219">
        <f>SUM(R360:R362)</f>
        <v>0</v>
      </c>
      <c r="S359" s="218"/>
      <c r="T359" s="220">
        <f>SUM(T360:T362)</f>
        <v>0.044999999999999998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1" t="s">
        <v>82</v>
      </c>
      <c r="AT359" s="222" t="s">
        <v>72</v>
      </c>
      <c r="AU359" s="222" t="s">
        <v>80</v>
      </c>
      <c r="AY359" s="221" t="s">
        <v>145</v>
      </c>
      <c r="BK359" s="223">
        <f>SUM(BK360:BK362)</f>
        <v>0</v>
      </c>
    </row>
    <row r="360" s="2" customFormat="1" ht="16.5" customHeight="1">
      <c r="A360" s="38"/>
      <c r="B360" s="39"/>
      <c r="C360" s="226" t="s">
        <v>207</v>
      </c>
      <c r="D360" s="226" t="s">
        <v>148</v>
      </c>
      <c r="E360" s="227" t="s">
        <v>532</v>
      </c>
      <c r="F360" s="228" t="s">
        <v>533</v>
      </c>
      <c r="G360" s="229" t="s">
        <v>314</v>
      </c>
      <c r="H360" s="230">
        <v>1.5</v>
      </c>
      <c r="I360" s="231"/>
      <c r="J360" s="232">
        <f>ROUND(I360*H360,2)</f>
        <v>0</v>
      </c>
      <c r="K360" s="228" t="s">
        <v>152</v>
      </c>
      <c r="L360" s="44"/>
      <c r="M360" s="233" t="s">
        <v>1</v>
      </c>
      <c r="N360" s="234" t="s">
        <v>38</v>
      </c>
      <c r="O360" s="91"/>
      <c r="P360" s="235">
        <f>O360*H360</f>
        <v>0</v>
      </c>
      <c r="Q360" s="235">
        <v>0</v>
      </c>
      <c r="R360" s="235">
        <f>Q360*H360</f>
        <v>0</v>
      </c>
      <c r="S360" s="235">
        <v>0.029999999999999999</v>
      </c>
      <c r="T360" s="236">
        <f>S360*H360</f>
        <v>0.044999999999999998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411</v>
      </c>
      <c r="AT360" s="237" t="s">
        <v>148</v>
      </c>
      <c r="AU360" s="237" t="s">
        <v>82</v>
      </c>
      <c r="AY360" s="17" t="s">
        <v>145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80</v>
      </c>
      <c r="BK360" s="238">
        <f>ROUND(I360*H360,2)</f>
        <v>0</v>
      </c>
      <c r="BL360" s="17" t="s">
        <v>411</v>
      </c>
      <c r="BM360" s="237" t="s">
        <v>1312</v>
      </c>
    </row>
    <row r="361" s="2" customFormat="1">
      <c r="A361" s="38"/>
      <c r="B361" s="39"/>
      <c r="C361" s="40"/>
      <c r="D361" s="239" t="s">
        <v>155</v>
      </c>
      <c r="E361" s="40"/>
      <c r="F361" s="240" t="s">
        <v>535</v>
      </c>
      <c r="G361" s="40"/>
      <c r="H361" s="40"/>
      <c r="I361" s="241"/>
      <c r="J361" s="40"/>
      <c r="K361" s="40"/>
      <c r="L361" s="44"/>
      <c r="M361" s="242"/>
      <c r="N361" s="24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155</v>
      </c>
      <c r="AU361" s="17" t="s">
        <v>82</v>
      </c>
    </row>
    <row r="362" s="2" customFormat="1">
      <c r="A362" s="38"/>
      <c r="B362" s="39"/>
      <c r="C362" s="40"/>
      <c r="D362" s="244" t="s">
        <v>157</v>
      </c>
      <c r="E362" s="40"/>
      <c r="F362" s="245" t="s">
        <v>536</v>
      </c>
      <c r="G362" s="40"/>
      <c r="H362" s="40"/>
      <c r="I362" s="241"/>
      <c r="J362" s="40"/>
      <c r="K362" s="40"/>
      <c r="L362" s="44"/>
      <c r="M362" s="242"/>
      <c r="N362" s="243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157</v>
      </c>
      <c r="AU362" s="17" t="s">
        <v>82</v>
      </c>
    </row>
    <row r="363" s="12" customFormat="1" ht="22.8" customHeight="1">
      <c r="A363" s="12"/>
      <c r="B363" s="210"/>
      <c r="C363" s="211"/>
      <c r="D363" s="212" t="s">
        <v>72</v>
      </c>
      <c r="E363" s="224" t="s">
        <v>545</v>
      </c>
      <c r="F363" s="224" t="s">
        <v>546</v>
      </c>
      <c r="G363" s="211"/>
      <c r="H363" s="211"/>
      <c r="I363" s="214"/>
      <c r="J363" s="225">
        <f>BK363</f>
        <v>0</v>
      </c>
      <c r="K363" s="211"/>
      <c r="L363" s="216"/>
      <c r="M363" s="217"/>
      <c r="N363" s="218"/>
      <c r="O363" s="218"/>
      <c r="P363" s="219">
        <f>SUM(P364:P368)</f>
        <v>0</v>
      </c>
      <c r="Q363" s="218"/>
      <c r="R363" s="219">
        <f>SUM(R364:R368)</f>
        <v>0</v>
      </c>
      <c r="S363" s="218"/>
      <c r="T363" s="220">
        <f>SUM(T364:T368)</f>
        <v>0.06336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1" t="s">
        <v>82</v>
      </c>
      <c r="AT363" s="222" t="s">
        <v>72</v>
      </c>
      <c r="AU363" s="222" t="s">
        <v>80</v>
      </c>
      <c r="AY363" s="221" t="s">
        <v>145</v>
      </c>
      <c r="BK363" s="223">
        <f>SUM(BK364:BK368)</f>
        <v>0</v>
      </c>
    </row>
    <row r="364" s="2" customFormat="1" ht="24.15" customHeight="1">
      <c r="A364" s="38"/>
      <c r="B364" s="39"/>
      <c r="C364" s="226" t="s">
        <v>547</v>
      </c>
      <c r="D364" s="226" t="s">
        <v>148</v>
      </c>
      <c r="E364" s="227" t="s">
        <v>548</v>
      </c>
      <c r="F364" s="228" t="s">
        <v>549</v>
      </c>
      <c r="G364" s="229" t="s">
        <v>151</v>
      </c>
      <c r="H364" s="230">
        <v>21.120000000000001</v>
      </c>
      <c r="I364" s="231"/>
      <c r="J364" s="232">
        <f>ROUND(I364*H364,2)</f>
        <v>0</v>
      </c>
      <c r="K364" s="228" t="s">
        <v>152</v>
      </c>
      <c r="L364" s="44"/>
      <c r="M364" s="233" t="s">
        <v>1</v>
      </c>
      <c r="N364" s="234" t="s">
        <v>38</v>
      </c>
      <c r="O364" s="91"/>
      <c r="P364" s="235">
        <f>O364*H364</f>
        <v>0</v>
      </c>
      <c r="Q364" s="235">
        <v>0</v>
      </c>
      <c r="R364" s="235">
        <f>Q364*H364</f>
        <v>0</v>
      </c>
      <c r="S364" s="235">
        <v>0.0030000000000000001</v>
      </c>
      <c r="T364" s="236">
        <f>S364*H364</f>
        <v>0.06336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7" t="s">
        <v>411</v>
      </c>
      <c r="AT364" s="237" t="s">
        <v>148</v>
      </c>
      <c r="AU364" s="237" t="s">
        <v>82</v>
      </c>
      <c r="AY364" s="17" t="s">
        <v>145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7" t="s">
        <v>80</v>
      </c>
      <c r="BK364" s="238">
        <f>ROUND(I364*H364,2)</f>
        <v>0</v>
      </c>
      <c r="BL364" s="17" t="s">
        <v>411</v>
      </c>
      <c r="BM364" s="237" t="s">
        <v>1313</v>
      </c>
    </row>
    <row r="365" s="2" customFormat="1">
      <c r="A365" s="38"/>
      <c r="B365" s="39"/>
      <c r="C365" s="40"/>
      <c r="D365" s="239" t="s">
        <v>155</v>
      </c>
      <c r="E365" s="40"/>
      <c r="F365" s="240" t="s">
        <v>551</v>
      </c>
      <c r="G365" s="40"/>
      <c r="H365" s="40"/>
      <c r="I365" s="241"/>
      <c r="J365" s="40"/>
      <c r="K365" s="40"/>
      <c r="L365" s="44"/>
      <c r="M365" s="242"/>
      <c r="N365" s="243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155</v>
      </c>
      <c r="AU365" s="17" t="s">
        <v>82</v>
      </c>
    </row>
    <row r="366" s="2" customFormat="1">
      <c r="A366" s="38"/>
      <c r="B366" s="39"/>
      <c r="C366" s="40"/>
      <c r="D366" s="244" t="s">
        <v>157</v>
      </c>
      <c r="E366" s="40"/>
      <c r="F366" s="245" t="s">
        <v>552</v>
      </c>
      <c r="G366" s="40"/>
      <c r="H366" s="40"/>
      <c r="I366" s="241"/>
      <c r="J366" s="40"/>
      <c r="K366" s="40"/>
      <c r="L366" s="44"/>
      <c r="M366" s="242"/>
      <c r="N366" s="243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157</v>
      </c>
      <c r="AU366" s="17" t="s">
        <v>82</v>
      </c>
    </row>
    <row r="367" s="15" customFormat="1">
      <c r="A367" s="15"/>
      <c r="B367" s="268"/>
      <c r="C367" s="269"/>
      <c r="D367" s="239" t="s">
        <v>159</v>
      </c>
      <c r="E367" s="270" t="s">
        <v>1</v>
      </c>
      <c r="F367" s="271" t="s">
        <v>1314</v>
      </c>
      <c r="G367" s="269"/>
      <c r="H367" s="270" t="s">
        <v>1</v>
      </c>
      <c r="I367" s="272"/>
      <c r="J367" s="269"/>
      <c r="K367" s="269"/>
      <c r="L367" s="273"/>
      <c r="M367" s="274"/>
      <c r="N367" s="275"/>
      <c r="O367" s="275"/>
      <c r="P367" s="275"/>
      <c r="Q367" s="275"/>
      <c r="R367" s="275"/>
      <c r="S367" s="275"/>
      <c r="T367" s="276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7" t="s">
        <v>159</v>
      </c>
      <c r="AU367" s="277" t="s">
        <v>82</v>
      </c>
      <c r="AV367" s="15" t="s">
        <v>80</v>
      </c>
      <c r="AW367" s="15" t="s">
        <v>30</v>
      </c>
      <c r="AX367" s="15" t="s">
        <v>73</v>
      </c>
      <c r="AY367" s="277" t="s">
        <v>145</v>
      </c>
    </row>
    <row r="368" s="13" customFormat="1">
      <c r="A368" s="13"/>
      <c r="B368" s="246"/>
      <c r="C368" s="247"/>
      <c r="D368" s="239" t="s">
        <v>159</v>
      </c>
      <c r="E368" s="248" t="s">
        <v>1</v>
      </c>
      <c r="F368" s="249" t="s">
        <v>1315</v>
      </c>
      <c r="G368" s="247"/>
      <c r="H368" s="250">
        <v>21.120000000000001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6" t="s">
        <v>159</v>
      </c>
      <c r="AU368" s="256" t="s">
        <v>82</v>
      </c>
      <c r="AV368" s="13" t="s">
        <v>82</v>
      </c>
      <c r="AW368" s="13" t="s">
        <v>30</v>
      </c>
      <c r="AX368" s="13" t="s">
        <v>80</v>
      </c>
      <c r="AY368" s="256" t="s">
        <v>145</v>
      </c>
    </row>
    <row r="369" s="12" customFormat="1" ht="22.8" customHeight="1">
      <c r="A369" s="12"/>
      <c r="B369" s="210"/>
      <c r="C369" s="211"/>
      <c r="D369" s="212" t="s">
        <v>72</v>
      </c>
      <c r="E369" s="224" t="s">
        <v>553</v>
      </c>
      <c r="F369" s="224" t="s">
        <v>554</v>
      </c>
      <c r="G369" s="211"/>
      <c r="H369" s="211"/>
      <c r="I369" s="214"/>
      <c r="J369" s="225">
        <f>BK369</f>
        <v>0</v>
      </c>
      <c r="K369" s="211"/>
      <c r="L369" s="216"/>
      <c r="M369" s="217"/>
      <c r="N369" s="218"/>
      <c r="O369" s="218"/>
      <c r="P369" s="219">
        <f>SUM(P370:P379)</f>
        <v>0</v>
      </c>
      <c r="Q369" s="218"/>
      <c r="R369" s="219">
        <f>SUM(R370:R379)</f>
        <v>0</v>
      </c>
      <c r="S369" s="218"/>
      <c r="T369" s="220">
        <f>SUM(T370:T379)</f>
        <v>0.10544000000000001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1" t="s">
        <v>82</v>
      </c>
      <c r="AT369" s="222" t="s">
        <v>72</v>
      </c>
      <c r="AU369" s="222" t="s">
        <v>80</v>
      </c>
      <c r="AY369" s="221" t="s">
        <v>145</v>
      </c>
      <c r="BK369" s="223">
        <f>SUM(BK370:BK379)</f>
        <v>0</v>
      </c>
    </row>
    <row r="370" s="2" customFormat="1" ht="21.75" customHeight="1">
      <c r="A370" s="38"/>
      <c r="B370" s="39"/>
      <c r="C370" s="226" t="s">
        <v>411</v>
      </c>
      <c r="D370" s="226" t="s">
        <v>148</v>
      </c>
      <c r="E370" s="227" t="s">
        <v>556</v>
      </c>
      <c r="F370" s="228" t="s">
        <v>557</v>
      </c>
      <c r="G370" s="229" t="s">
        <v>151</v>
      </c>
      <c r="H370" s="230">
        <v>1.0800000000000001</v>
      </c>
      <c r="I370" s="231"/>
      <c r="J370" s="232">
        <f>ROUND(I370*H370,2)</f>
        <v>0</v>
      </c>
      <c r="K370" s="228" t="s">
        <v>152</v>
      </c>
      <c r="L370" s="44"/>
      <c r="M370" s="233" t="s">
        <v>1</v>
      </c>
      <c r="N370" s="234" t="s">
        <v>38</v>
      </c>
      <c r="O370" s="91"/>
      <c r="P370" s="235">
        <f>O370*H370</f>
        <v>0</v>
      </c>
      <c r="Q370" s="235">
        <v>0</v>
      </c>
      <c r="R370" s="235">
        <f>Q370*H370</f>
        <v>0</v>
      </c>
      <c r="S370" s="235">
        <v>0.01</v>
      </c>
      <c r="T370" s="236">
        <f>S370*H370</f>
        <v>0.010800000000000001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7" t="s">
        <v>411</v>
      </c>
      <c r="AT370" s="237" t="s">
        <v>148</v>
      </c>
      <c r="AU370" s="237" t="s">
        <v>82</v>
      </c>
      <c r="AY370" s="17" t="s">
        <v>145</v>
      </c>
      <c r="BE370" s="238">
        <f>IF(N370="základní",J370,0)</f>
        <v>0</v>
      </c>
      <c r="BF370" s="238">
        <f>IF(N370="snížená",J370,0)</f>
        <v>0</v>
      </c>
      <c r="BG370" s="238">
        <f>IF(N370="zákl. přenesená",J370,0)</f>
        <v>0</v>
      </c>
      <c r="BH370" s="238">
        <f>IF(N370="sníž. přenesená",J370,0)</f>
        <v>0</v>
      </c>
      <c r="BI370" s="238">
        <f>IF(N370="nulová",J370,0)</f>
        <v>0</v>
      </c>
      <c r="BJ370" s="17" t="s">
        <v>80</v>
      </c>
      <c r="BK370" s="238">
        <f>ROUND(I370*H370,2)</f>
        <v>0</v>
      </c>
      <c r="BL370" s="17" t="s">
        <v>411</v>
      </c>
      <c r="BM370" s="237" t="s">
        <v>1316</v>
      </c>
    </row>
    <row r="371" s="2" customFormat="1">
      <c r="A371" s="38"/>
      <c r="B371" s="39"/>
      <c r="C371" s="40"/>
      <c r="D371" s="239" t="s">
        <v>155</v>
      </c>
      <c r="E371" s="40"/>
      <c r="F371" s="240" t="s">
        <v>559</v>
      </c>
      <c r="G371" s="40"/>
      <c r="H371" s="40"/>
      <c r="I371" s="241"/>
      <c r="J371" s="40"/>
      <c r="K371" s="40"/>
      <c r="L371" s="44"/>
      <c r="M371" s="242"/>
      <c r="N371" s="243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155</v>
      </c>
      <c r="AU371" s="17" t="s">
        <v>82</v>
      </c>
    </row>
    <row r="372" s="2" customFormat="1">
      <c r="A372" s="38"/>
      <c r="B372" s="39"/>
      <c r="C372" s="40"/>
      <c r="D372" s="244" t="s">
        <v>157</v>
      </c>
      <c r="E372" s="40"/>
      <c r="F372" s="245" t="s">
        <v>560</v>
      </c>
      <c r="G372" s="40"/>
      <c r="H372" s="40"/>
      <c r="I372" s="241"/>
      <c r="J372" s="40"/>
      <c r="K372" s="40"/>
      <c r="L372" s="44"/>
      <c r="M372" s="242"/>
      <c r="N372" s="243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157</v>
      </c>
      <c r="AU372" s="17" t="s">
        <v>82</v>
      </c>
    </row>
    <row r="373" s="13" customFormat="1">
      <c r="A373" s="13"/>
      <c r="B373" s="246"/>
      <c r="C373" s="247"/>
      <c r="D373" s="239" t="s">
        <v>159</v>
      </c>
      <c r="E373" s="248" t="s">
        <v>1</v>
      </c>
      <c r="F373" s="249" t="s">
        <v>1233</v>
      </c>
      <c r="G373" s="247"/>
      <c r="H373" s="250">
        <v>1.0800000000000001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6" t="s">
        <v>159</v>
      </c>
      <c r="AU373" s="256" t="s">
        <v>82</v>
      </c>
      <c r="AV373" s="13" t="s">
        <v>82</v>
      </c>
      <c r="AW373" s="13" t="s">
        <v>30</v>
      </c>
      <c r="AX373" s="13" t="s">
        <v>80</v>
      </c>
      <c r="AY373" s="256" t="s">
        <v>145</v>
      </c>
    </row>
    <row r="374" s="2" customFormat="1" ht="24.15" customHeight="1">
      <c r="A374" s="38"/>
      <c r="B374" s="39"/>
      <c r="C374" s="226" t="s">
        <v>539</v>
      </c>
      <c r="D374" s="226" t="s">
        <v>148</v>
      </c>
      <c r="E374" s="227" t="s">
        <v>562</v>
      </c>
      <c r="F374" s="228" t="s">
        <v>563</v>
      </c>
      <c r="G374" s="229" t="s">
        <v>151</v>
      </c>
      <c r="H374" s="230">
        <v>6.7599999999999998</v>
      </c>
      <c r="I374" s="231"/>
      <c r="J374" s="232">
        <f>ROUND(I374*H374,2)</f>
        <v>0</v>
      </c>
      <c r="K374" s="228" t="s">
        <v>152</v>
      </c>
      <c r="L374" s="44"/>
      <c r="M374" s="233" t="s">
        <v>1</v>
      </c>
      <c r="N374" s="234" t="s">
        <v>38</v>
      </c>
      <c r="O374" s="91"/>
      <c r="P374" s="235">
        <f>O374*H374</f>
        <v>0</v>
      </c>
      <c r="Q374" s="235">
        <v>0</v>
      </c>
      <c r="R374" s="235">
        <f>Q374*H374</f>
        <v>0</v>
      </c>
      <c r="S374" s="235">
        <v>0.014</v>
      </c>
      <c r="T374" s="236">
        <f>S374*H374</f>
        <v>0.094640000000000002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7" t="s">
        <v>411</v>
      </c>
      <c r="AT374" s="237" t="s">
        <v>148</v>
      </c>
      <c r="AU374" s="237" t="s">
        <v>82</v>
      </c>
      <c r="AY374" s="17" t="s">
        <v>145</v>
      </c>
      <c r="BE374" s="238">
        <f>IF(N374="základní",J374,0)</f>
        <v>0</v>
      </c>
      <c r="BF374" s="238">
        <f>IF(N374="snížená",J374,0)</f>
        <v>0</v>
      </c>
      <c r="BG374" s="238">
        <f>IF(N374="zákl. přenesená",J374,0)</f>
        <v>0</v>
      </c>
      <c r="BH374" s="238">
        <f>IF(N374="sníž. přenesená",J374,0)</f>
        <v>0</v>
      </c>
      <c r="BI374" s="238">
        <f>IF(N374="nulová",J374,0)</f>
        <v>0</v>
      </c>
      <c r="BJ374" s="17" t="s">
        <v>80</v>
      </c>
      <c r="BK374" s="238">
        <f>ROUND(I374*H374,2)</f>
        <v>0</v>
      </c>
      <c r="BL374" s="17" t="s">
        <v>411</v>
      </c>
      <c r="BM374" s="237" t="s">
        <v>1317</v>
      </c>
    </row>
    <row r="375" s="2" customFormat="1">
      <c r="A375" s="38"/>
      <c r="B375" s="39"/>
      <c r="C375" s="40"/>
      <c r="D375" s="239" t="s">
        <v>155</v>
      </c>
      <c r="E375" s="40"/>
      <c r="F375" s="240" t="s">
        <v>565</v>
      </c>
      <c r="G375" s="40"/>
      <c r="H375" s="40"/>
      <c r="I375" s="241"/>
      <c r="J375" s="40"/>
      <c r="K375" s="40"/>
      <c r="L375" s="44"/>
      <c r="M375" s="242"/>
      <c r="N375" s="243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155</v>
      </c>
      <c r="AU375" s="17" t="s">
        <v>82</v>
      </c>
    </row>
    <row r="376" s="2" customFormat="1">
      <c r="A376" s="38"/>
      <c r="B376" s="39"/>
      <c r="C376" s="40"/>
      <c r="D376" s="244" t="s">
        <v>157</v>
      </c>
      <c r="E376" s="40"/>
      <c r="F376" s="245" t="s">
        <v>566</v>
      </c>
      <c r="G376" s="40"/>
      <c r="H376" s="40"/>
      <c r="I376" s="241"/>
      <c r="J376" s="40"/>
      <c r="K376" s="40"/>
      <c r="L376" s="44"/>
      <c r="M376" s="242"/>
      <c r="N376" s="243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157</v>
      </c>
      <c r="AU376" s="17" t="s">
        <v>82</v>
      </c>
    </row>
    <row r="377" s="13" customFormat="1">
      <c r="A377" s="13"/>
      <c r="B377" s="246"/>
      <c r="C377" s="247"/>
      <c r="D377" s="239" t="s">
        <v>159</v>
      </c>
      <c r="E377" s="248" t="s">
        <v>1</v>
      </c>
      <c r="F377" s="249" t="s">
        <v>1235</v>
      </c>
      <c r="G377" s="247"/>
      <c r="H377" s="250">
        <v>4.29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6" t="s">
        <v>159</v>
      </c>
      <c r="AU377" s="256" t="s">
        <v>82</v>
      </c>
      <c r="AV377" s="13" t="s">
        <v>82</v>
      </c>
      <c r="AW377" s="13" t="s">
        <v>30</v>
      </c>
      <c r="AX377" s="13" t="s">
        <v>73</v>
      </c>
      <c r="AY377" s="256" t="s">
        <v>145</v>
      </c>
    </row>
    <row r="378" s="13" customFormat="1">
      <c r="A378" s="13"/>
      <c r="B378" s="246"/>
      <c r="C378" s="247"/>
      <c r="D378" s="239" t="s">
        <v>159</v>
      </c>
      <c r="E378" s="248" t="s">
        <v>1</v>
      </c>
      <c r="F378" s="249" t="s">
        <v>1237</v>
      </c>
      <c r="G378" s="247"/>
      <c r="H378" s="250">
        <v>2.4700000000000002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6" t="s">
        <v>159</v>
      </c>
      <c r="AU378" s="256" t="s">
        <v>82</v>
      </c>
      <c r="AV378" s="13" t="s">
        <v>82</v>
      </c>
      <c r="AW378" s="13" t="s">
        <v>30</v>
      </c>
      <c r="AX378" s="13" t="s">
        <v>73</v>
      </c>
      <c r="AY378" s="256" t="s">
        <v>145</v>
      </c>
    </row>
    <row r="379" s="14" customFormat="1">
      <c r="A379" s="14"/>
      <c r="B379" s="257"/>
      <c r="C379" s="258"/>
      <c r="D379" s="239" t="s">
        <v>159</v>
      </c>
      <c r="E379" s="259" t="s">
        <v>1</v>
      </c>
      <c r="F379" s="260" t="s">
        <v>162</v>
      </c>
      <c r="G379" s="258"/>
      <c r="H379" s="261">
        <v>6.7599999999999998</v>
      </c>
      <c r="I379" s="262"/>
      <c r="J379" s="258"/>
      <c r="K379" s="258"/>
      <c r="L379" s="263"/>
      <c r="M379" s="264"/>
      <c r="N379" s="265"/>
      <c r="O379" s="265"/>
      <c r="P379" s="265"/>
      <c r="Q379" s="265"/>
      <c r="R379" s="265"/>
      <c r="S379" s="265"/>
      <c r="T379" s="26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7" t="s">
        <v>159</v>
      </c>
      <c r="AU379" s="267" t="s">
        <v>82</v>
      </c>
      <c r="AV379" s="14" t="s">
        <v>153</v>
      </c>
      <c r="AW379" s="14" t="s">
        <v>30</v>
      </c>
      <c r="AX379" s="14" t="s">
        <v>80</v>
      </c>
      <c r="AY379" s="267" t="s">
        <v>145</v>
      </c>
    </row>
    <row r="380" s="12" customFormat="1" ht="25.92" customHeight="1">
      <c r="A380" s="12"/>
      <c r="B380" s="210"/>
      <c r="C380" s="211"/>
      <c r="D380" s="212" t="s">
        <v>72</v>
      </c>
      <c r="E380" s="213" t="s">
        <v>567</v>
      </c>
      <c r="F380" s="213" t="s">
        <v>568</v>
      </c>
      <c r="G380" s="211"/>
      <c r="H380" s="211"/>
      <c r="I380" s="214"/>
      <c r="J380" s="215">
        <f>BK380</f>
        <v>0</v>
      </c>
      <c r="K380" s="211"/>
      <c r="L380" s="216"/>
      <c r="M380" s="217"/>
      <c r="N380" s="218"/>
      <c r="O380" s="218"/>
      <c r="P380" s="219">
        <f>SUM(P381:P391)</f>
        <v>0</v>
      </c>
      <c r="Q380" s="218"/>
      <c r="R380" s="219">
        <f>SUM(R381:R391)</f>
        <v>0</v>
      </c>
      <c r="S380" s="218"/>
      <c r="T380" s="220">
        <f>SUM(T381:T391)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21" t="s">
        <v>153</v>
      </c>
      <c r="AT380" s="222" t="s">
        <v>72</v>
      </c>
      <c r="AU380" s="222" t="s">
        <v>73</v>
      </c>
      <c r="AY380" s="221" t="s">
        <v>145</v>
      </c>
      <c r="BK380" s="223">
        <f>SUM(BK381:BK391)</f>
        <v>0</v>
      </c>
    </row>
    <row r="381" s="2" customFormat="1" ht="16.5" customHeight="1">
      <c r="A381" s="38"/>
      <c r="B381" s="39"/>
      <c r="C381" s="226" t="s">
        <v>163</v>
      </c>
      <c r="D381" s="226" t="s">
        <v>148</v>
      </c>
      <c r="E381" s="227" t="s">
        <v>876</v>
      </c>
      <c r="F381" s="228" t="s">
        <v>877</v>
      </c>
      <c r="G381" s="229" t="s">
        <v>185</v>
      </c>
      <c r="H381" s="230">
        <v>3</v>
      </c>
      <c r="I381" s="231"/>
      <c r="J381" s="232">
        <f>ROUND(I381*H381,2)</f>
        <v>0</v>
      </c>
      <c r="K381" s="228" t="s">
        <v>1</v>
      </c>
      <c r="L381" s="44"/>
      <c r="M381" s="233" t="s">
        <v>1</v>
      </c>
      <c r="N381" s="234" t="s">
        <v>38</v>
      </c>
      <c r="O381" s="91"/>
      <c r="P381" s="235">
        <f>O381*H381</f>
        <v>0</v>
      </c>
      <c r="Q381" s="235">
        <v>0</v>
      </c>
      <c r="R381" s="235">
        <f>Q381*H381</f>
        <v>0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573</v>
      </c>
      <c r="AT381" s="237" t="s">
        <v>148</v>
      </c>
      <c r="AU381" s="237" t="s">
        <v>80</v>
      </c>
      <c r="AY381" s="17" t="s">
        <v>145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80</v>
      </c>
      <c r="BK381" s="238">
        <f>ROUND(I381*H381,2)</f>
        <v>0</v>
      </c>
      <c r="BL381" s="17" t="s">
        <v>573</v>
      </c>
      <c r="BM381" s="237" t="s">
        <v>1318</v>
      </c>
    </row>
    <row r="382" s="2" customFormat="1">
      <c r="A382" s="38"/>
      <c r="B382" s="39"/>
      <c r="C382" s="40"/>
      <c r="D382" s="239" t="s">
        <v>155</v>
      </c>
      <c r="E382" s="40"/>
      <c r="F382" s="240" t="s">
        <v>877</v>
      </c>
      <c r="G382" s="40"/>
      <c r="H382" s="40"/>
      <c r="I382" s="241"/>
      <c r="J382" s="40"/>
      <c r="K382" s="40"/>
      <c r="L382" s="44"/>
      <c r="M382" s="242"/>
      <c r="N382" s="243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155</v>
      </c>
      <c r="AU382" s="17" t="s">
        <v>80</v>
      </c>
    </row>
    <row r="383" s="15" customFormat="1">
      <c r="A383" s="15"/>
      <c r="B383" s="268"/>
      <c r="C383" s="269"/>
      <c r="D383" s="239" t="s">
        <v>159</v>
      </c>
      <c r="E383" s="270" t="s">
        <v>1</v>
      </c>
      <c r="F383" s="271" t="s">
        <v>1254</v>
      </c>
      <c r="G383" s="269"/>
      <c r="H383" s="270" t="s">
        <v>1</v>
      </c>
      <c r="I383" s="272"/>
      <c r="J383" s="269"/>
      <c r="K383" s="269"/>
      <c r="L383" s="273"/>
      <c r="M383" s="274"/>
      <c r="N383" s="275"/>
      <c r="O383" s="275"/>
      <c r="P383" s="275"/>
      <c r="Q383" s="275"/>
      <c r="R383" s="275"/>
      <c r="S383" s="275"/>
      <c r="T383" s="276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7" t="s">
        <v>159</v>
      </c>
      <c r="AU383" s="277" t="s">
        <v>80</v>
      </c>
      <c r="AV383" s="15" t="s">
        <v>80</v>
      </c>
      <c r="AW383" s="15" t="s">
        <v>30</v>
      </c>
      <c r="AX383" s="15" t="s">
        <v>73</v>
      </c>
      <c r="AY383" s="277" t="s">
        <v>145</v>
      </c>
    </row>
    <row r="384" s="13" customFormat="1">
      <c r="A384" s="13"/>
      <c r="B384" s="246"/>
      <c r="C384" s="247"/>
      <c r="D384" s="239" t="s">
        <v>159</v>
      </c>
      <c r="E384" s="248" t="s">
        <v>1</v>
      </c>
      <c r="F384" s="249" t="s">
        <v>255</v>
      </c>
      <c r="G384" s="247"/>
      <c r="H384" s="250">
        <v>3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6" t="s">
        <v>159</v>
      </c>
      <c r="AU384" s="256" t="s">
        <v>80</v>
      </c>
      <c r="AV384" s="13" t="s">
        <v>82</v>
      </c>
      <c r="AW384" s="13" t="s">
        <v>30</v>
      </c>
      <c r="AX384" s="13" t="s">
        <v>80</v>
      </c>
      <c r="AY384" s="256" t="s">
        <v>145</v>
      </c>
    </row>
    <row r="385" s="2" customFormat="1" ht="16.5" customHeight="1">
      <c r="A385" s="38"/>
      <c r="B385" s="39"/>
      <c r="C385" s="226" t="s">
        <v>170</v>
      </c>
      <c r="D385" s="226" t="s">
        <v>148</v>
      </c>
      <c r="E385" s="227" t="s">
        <v>570</v>
      </c>
      <c r="F385" s="228" t="s">
        <v>571</v>
      </c>
      <c r="G385" s="229" t="s">
        <v>572</v>
      </c>
      <c r="H385" s="230">
        <v>1</v>
      </c>
      <c r="I385" s="231"/>
      <c r="J385" s="232">
        <f>ROUND(I385*H385,2)</f>
        <v>0</v>
      </c>
      <c r="K385" s="228" t="s">
        <v>1</v>
      </c>
      <c r="L385" s="44"/>
      <c r="M385" s="233" t="s">
        <v>1</v>
      </c>
      <c r="N385" s="234" t="s">
        <v>38</v>
      </c>
      <c r="O385" s="91"/>
      <c r="P385" s="235">
        <f>O385*H385</f>
        <v>0</v>
      </c>
      <c r="Q385" s="235">
        <v>0</v>
      </c>
      <c r="R385" s="235">
        <f>Q385*H385</f>
        <v>0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573</v>
      </c>
      <c r="AT385" s="237" t="s">
        <v>148</v>
      </c>
      <c r="AU385" s="237" t="s">
        <v>80</v>
      </c>
      <c r="AY385" s="17" t="s">
        <v>145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80</v>
      </c>
      <c r="BK385" s="238">
        <f>ROUND(I385*H385,2)</f>
        <v>0</v>
      </c>
      <c r="BL385" s="17" t="s">
        <v>573</v>
      </c>
      <c r="BM385" s="237" t="s">
        <v>1319</v>
      </c>
    </row>
    <row r="386" s="2" customFormat="1">
      <c r="A386" s="38"/>
      <c r="B386" s="39"/>
      <c r="C386" s="40"/>
      <c r="D386" s="239" t="s">
        <v>155</v>
      </c>
      <c r="E386" s="40"/>
      <c r="F386" s="240" t="s">
        <v>571</v>
      </c>
      <c r="G386" s="40"/>
      <c r="H386" s="40"/>
      <c r="I386" s="241"/>
      <c r="J386" s="40"/>
      <c r="K386" s="40"/>
      <c r="L386" s="44"/>
      <c r="M386" s="242"/>
      <c r="N386" s="243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155</v>
      </c>
      <c r="AU386" s="17" t="s">
        <v>80</v>
      </c>
    </row>
    <row r="387" s="2" customFormat="1" ht="16.5" customHeight="1">
      <c r="A387" s="38"/>
      <c r="B387" s="39"/>
      <c r="C387" s="226" t="s">
        <v>176</v>
      </c>
      <c r="D387" s="226" t="s">
        <v>148</v>
      </c>
      <c r="E387" s="227" t="s">
        <v>576</v>
      </c>
      <c r="F387" s="228" t="s">
        <v>577</v>
      </c>
      <c r="G387" s="229" t="s">
        <v>572</v>
      </c>
      <c r="H387" s="230">
        <v>1</v>
      </c>
      <c r="I387" s="231"/>
      <c r="J387" s="232">
        <f>ROUND(I387*H387,2)</f>
        <v>0</v>
      </c>
      <c r="K387" s="228" t="s">
        <v>1</v>
      </c>
      <c r="L387" s="44"/>
      <c r="M387" s="233" t="s">
        <v>1</v>
      </c>
      <c r="N387" s="234" t="s">
        <v>38</v>
      </c>
      <c r="O387" s="91"/>
      <c r="P387" s="235">
        <f>O387*H387</f>
        <v>0</v>
      </c>
      <c r="Q387" s="235">
        <v>0</v>
      </c>
      <c r="R387" s="235">
        <f>Q387*H387</f>
        <v>0</v>
      </c>
      <c r="S387" s="235">
        <v>0</v>
      </c>
      <c r="T387" s="23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573</v>
      </c>
      <c r="AT387" s="237" t="s">
        <v>148</v>
      </c>
      <c r="AU387" s="237" t="s">
        <v>80</v>
      </c>
      <c r="AY387" s="17" t="s">
        <v>145</v>
      </c>
      <c r="BE387" s="238">
        <f>IF(N387="základní",J387,0)</f>
        <v>0</v>
      </c>
      <c r="BF387" s="238">
        <f>IF(N387="snížená",J387,0)</f>
        <v>0</v>
      </c>
      <c r="BG387" s="238">
        <f>IF(N387="zákl. přenesená",J387,0)</f>
        <v>0</v>
      </c>
      <c r="BH387" s="238">
        <f>IF(N387="sníž. přenesená",J387,0)</f>
        <v>0</v>
      </c>
      <c r="BI387" s="238">
        <f>IF(N387="nulová",J387,0)</f>
        <v>0</v>
      </c>
      <c r="BJ387" s="17" t="s">
        <v>80</v>
      </c>
      <c r="BK387" s="238">
        <f>ROUND(I387*H387,2)</f>
        <v>0</v>
      </c>
      <c r="BL387" s="17" t="s">
        <v>573</v>
      </c>
      <c r="BM387" s="237" t="s">
        <v>1320</v>
      </c>
    </row>
    <row r="388" s="2" customFormat="1">
      <c r="A388" s="38"/>
      <c r="B388" s="39"/>
      <c r="C388" s="40"/>
      <c r="D388" s="239" t="s">
        <v>155</v>
      </c>
      <c r="E388" s="40"/>
      <c r="F388" s="240" t="s">
        <v>577</v>
      </c>
      <c r="G388" s="40"/>
      <c r="H388" s="40"/>
      <c r="I388" s="241"/>
      <c r="J388" s="40"/>
      <c r="K388" s="40"/>
      <c r="L388" s="44"/>
      <c r="M388" s="242"/>
      <c r="N388" s="243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155</v>
      </c>
      <c r="AU388" s="17" t="s">
        <v>80</v>
      </c>
    </row>
    <row r="389" s="2" customFormat="1" ht="16.5" customHeight="1">
      <c r="A389" s="38"/>
      <c r="B389" s="39"/>
      <c r="C389" s="226" t="s">
        <v>216</v>
      </c>
      <c r="D389" s="226" t="s">
        <v>148</v>
      </c>
      <c r="E389" s="227" t="s">
        <v>580</v>
      </c>
      <c r="F389" s="228" t="s">
        <v>581</v>
      </c>
      <c r="G389" s="229" t="s">
        <v>572</v>
      </c>
      <c r="H389" s="230">
        <v>1</v>
      </c>
      <c r="I389" s="231"/>
      <c r="J389" s="232">
        <f>ROUND(I389*H389,2)</f>
        <v>0</v>
      </c>
      <c r="K389" s="228" t="s">
        <v>1</v>
      </c>
      <c r="L389" s="44"/>
      <c r="M389" s="233" t="s">
        <v>1</v>
      </c>
      <c r="N389" s="234" t="s">
        <v>38</v>
      </c>
      <c r="O389" s="91"/>
      <c r="P389" s="235">
        <f>O389*H389</f>
        <v>0</v>
      </c>
      <c r="Q389" s="235">
        <v>0</v>
      </c>
      <c r="R389" s="235">
        <f>Q389*H389</f>
        <v>0</v>
      </c>
      <c r="S389" s="235">
        <v>0</v>
      </c>
      <c r="T389" s="23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573</v>
      </c>
      <c r="AT389" s="237" t="s">
        <v>148</v>
      </c>
      <c r="AU389" s="237" t="s">
        <v>80</v>
      </c>
      <c r="AY389" s="17" t="s">
        <v>145</v>
      </c>
      <c r="BE389" s="238">
        <f>IF(N389="základní",J389,0)</f>
        <v>0</v>
      </c>
      <c r="BF389" s="238">
        <f>IF(N389="snížená",J389,0)</f>
        <v>0</v>
      </c>
      <c r="BG389" s="238">
        <f>IF(N389="zákl. přenesená",J389,0)</f>
        <v>0</v>
      </c>
      <c r="BH389" s="238">
        <f>IF(N389="sníž. přenesená",J389,0)</f>
        <v>0</v>
      </c>
      <c r="BI389" s="238">
        <f>IF(N389="nulová",J389,0)</f>
        <v>0</v>
      </c>
      <c r="BJ389" s="17" t="s">
        <v>80</v>
      </c>
      <c r="BK389" s="238">
        <f>ROUND(I389*H389,2)</f>
        <v>0</v>
      </c>
      <c r="BL389" s="17" t="s">
        <v>573</v>
      </c>
      <c r="BM389" s="237" t="s">
        <v>1321</v>
      </c>
    </row>
    <row r="390" s="2" customFormat="1">
      <c r="A390" s="38"/>
      <c r="B390" s="39"/>
      <c r="C390" s="40"/>
      <c r="D390" s="239" t="s">
        <v>155</v>
      </c>
      <c r="E390" s="40"/>
      <c r="F390" s="240" t="s">
        <v>581</v>
      </c>
      <c r="G390" s="40"/>
      <c r="H390" s="40"/>
      <c r="I390" s="241"/>
      <c r="J390" s="40"/>
      <c r="K390" s="40"/>
      <c r="L390" s="44"/>
      <c r="M390" s="242"/>
      <c r="N390" s="243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155</v>
      </c>
      <c r="AU390" s="17" t="s">
        <v>80</v>
      </c>
    </row>
    <row r="391" s="2" customFormat="1">
      <c r="A391" s="38"/>
      <c r="B391" s="39"/>
      <c r="C391" s="40"/>
      <c r="D391" s="239" t="s">
        <v>583</v>
      </c>
      <c r="E391" s="40"/>
      <c r="F391" s="288" t="s">
        <v>584</v>
      </c>
      <c r="G391" s="40"/>
      <c r="H391" s="40"/>
      <c r="I391" s="241"/>
      <c r="J391" s="40"/>
      <c r="K391" s="40"/>
      <c r="L391" s="44"/>
      <c r="M391" s="242"/>
      <c r="N391" s="243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583</v>
      </c>
      <c r="AU391" s="17" t="s">
        <v>80</v>
      </c>
    </row>
    <row r="392" s="12" customFormat="1" ht="25.92" customHeight="1">
      <c r="A392" s="12"/>
      <c r="B392" s="210"/>
      <c r="C392" s="211"/>
      <c r="D392" s="212" t="s">
        <v>72</v>
      </c>
      <c r="E392" s="213" t="s">
        <v>585</v>
      </c>
      <c r="F392" s="213" t="s">
        <v>586</v>
      </c>
      <c r="G392" s="211"/>
      <c r="H392" s="211"/>
      <c r="I392" s="214"/>
      <c r="J392" s="215">
        <f>BK392</f>
        <v>0</v>
      </c>
      <c r="K392" s="211"/>
      <c r="L392" s="216"/>
      <c r="M392" s="217"/>
      <c r="N392" s="218"/>
      <c r="O392" s="218"/>
      <c r="P392" s="219">
        <f>P393+SUM(P394:P399)</f>
        <v>0</v>
      </c>
      <c r="Q392" s="218"/>
      <c r="R392" s="219">
        <f>R393+SUM(R394:R399)</f>
        <v>0</v>
      </c>
      <c r="S392" s="218"/>
      <c r="T392" s="220">
        <f>T393+SUM(T394:T399)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21" t="s">
        <v>481</v>
      </c>
      <c r="AT392" s="222" t="s">
        <v>72</v>
      </c>
      <c r="AU392" s="222" t="s">
        <v>73</v>
      </c>
      <c r="AY392" s="221" t="s">
        <v>145</v>
      </c>
      <c r="BK392" s="223">
        <f>BK393+SUM(BK394:BK399)</f>
        <v>0</v>
      </c>
    </row>
    <row r="393" s="2" customFormat="1" ht="16.5" customHeight="1">
      <c r="A393" s="38"/>
      <c r="B393" s="39"/>
      <c r="C393" s="226" t="s">
        <v>200</v>
      </c>
      <c r="D393" s="226" t="s">
        <v>148</v>
      </c>
      <c r="E393" s="227" t="s">
        <v>588</v>
      </c>
      <c r="F393" s="228" t="s">
        <v>589</v>
      </c>
      <c r="G393" s="229" t="s">
        <v>590</v>
      </c>
      <c r="H393" s="289"/>
      <c r="I393" s="231"/>
      <c r="J393" s="232">
        <f>ROUND(I393*H393,2)</f>
        <v>0</v>
      </c>
      <c r="K393" s="228" t="s">
        <v>152</v>
      </c>
      <c r="L393" s="44"/>
      <c r="M393" s="233" t="s">
        <v>1</v>
      </c>
      <c r="N393" s="234" t="s">
        <v>38</v>
      </c>
      <c r="O393" s="91"/>
      <c r="P393" s="235">
        <f>O393*H393</f>
        <v>0</v>
      </c>
      <c r="Q393" s="235">
        <v>0</v>
      </c>
      <c r="R393" s="235">
        <f>Q393*H393</f>
        <v>0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591</v>
      </c>
      <c r="AT393" s="237" t="s">
        <v>148</v>
      </c>
      <c r="AU393" s="237" t="s">
        <v>80</v>
      </c>
      <c r="AY393" s="17" t="s">
        <v>145</v>
      </c>
      <c r="BE393" s="238">
        <f>IF(N393="základní",J393,0)</f>
        <v>0</v>
      </c>
      <c r="BF393" s="238">
        <f>IF(N393="snížená",J393,0)</f>
        <v>0</v>
      </c>
      <c r="BG393" s="238">
        <f>IF(N393="zákl. přenesená",J393,0)</f>
        <v>0</v>
      </c>
      <c r="BH393" s="238">
        <f>IF(N393="sníž. přenesená",J393,0)</f>
        <v>0</v>
      </c>
      <c r="BI393" s="238">
        <f>IF(N393="nulová",J393,0)</f>
        <v>0</v>
      </c>
      <c r="BJ393" s="17" t="s">
        <v>80</v>
      </c>
      <c r="BK393" s="238">
        <f>ROUND(I393*H393,2)</f>
        <v>0</v>
      </c>
      <c r="BL393" s="17" t="s">
        <v>591</v>
      </c>
      <c r="BM393" s="237" t="s">
        <v>1322</v>
      </c>
    </row>
    <row r="394" s="2" customFormat="1">
      <c r="A394" s="38"/>
      <c r="B394" s="39"/>
      <c r="C394" s="40"/>
      <c r="D394" s="239" t="s">
        <v>155</v>
      </c>
      <c r="E394" s="40"/>
      <c r="F394" s="240" t="s">
        <v>589</v>
      </c>
      <c r="G394" s="40"/>
      <c r="H394" s="40"/>
      <c r="I394" s="241"/>
      <c r="J394" s="40"/>
      <c r="K394" s="40"/>
      <c r="L394" s="44"/>
      <c r="M394" s="242"/>
      <c r="N394" s="243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155</v>
      </c>
      <c r="AU394" s="17" t="s">
        <v>80</v>
      </c>
    </row>
    <row r="395" s="2" customFormat="1">
      <c r="A395" s="38"/>
      <c r="B395" s="39"/>
      <c r="C395" s="40"/>
      <c r="D395" s="244" t="s">
        <v>157</v>
      </c>
      <c r="E395" s="40"/>
      <c r="F395" s="245" t="s">
        <v>593</v>
      </c>
      <c r="G395" s="40"/>
      <c r="H395" s="40"/>
      <c r="I395" s="241"/>
      <c r="J395" s="40"/>
      <c r="K395" s="40"/>
      <c r="L395" s="44"/>
      <c r="M395" s="242"/>
      <c r="N395" s="243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157</v>
      </c>
      <c r="AU395" s="17" t="s">
        <v>80</v>
      </c>
    </row>
    <row r="396" s="2" customFormat="1" ht="16.5" customHeight="1">
      <c r="A396" s="38"/>
      <c r="B396" s="39"/>
      <c r="C396" s="226" t="s">
        <v>208</v>
      </c>
      <c r="D396" s="226" t="s">
        <v>148</v>
      </c>
      <c r="E396" s="227" t="s">
        <v>1323</v>
      </c>
      <c r="F396" s="228" t="s">
        <v>1324</v>
      </c>
      <c r="G396" s="229" t="s">
        <v>590</v>
      </c>
      <c r="H396" s="289"/>
      <c r="I396" s="231"/>
      <c r="J396" s="232">
        <f>ROUND(I396*H396,2)</f>
        <v>0</v>
      </c>
      <c r="K396" s="228" t="s">
        <v>152</v>
      </c>
      <c r="L396" s="44"/>
      <c r="M396" s="233" t="s">
        <v>1</v>
      </c>
      <c r="N396" s="234" t="s">
        <v>38</v>
      </c>
      <c r="O396" s="91"/>
      <c r="P396" s="235">
        <f>O396*H396</f>
        <v>0</v>
      </c>
      <c r="Q396" s="235">
        <v>0</v>
      </c>
      <c r="R396" s="235">
        <f>Q396*H396</f>
        <v>0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591</v>
      </c>
      <c r="AT396" s="237" t="s">
        <v>148</v>
      </c>
      <c r="AU396" s="237" t="s">
        <v>80</v>
      </c>
      <c r="AY396" s="17" t="s">
        <v>145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80</v>
      </c>
      <c r="BK396" s="238">
        <f>ROUND(I396*H396,2)</f>
        <v>0</v>
      </c>
      <c r="BL396" s="17" t="s">
        <v>591</v>
      </c>
      <c r="BM396" s="237" t="s">
        <v>1325</v>
      </c>
    </row>
    <row r="397" s="2" customFormat="1">
      <c r="A397" s="38"/>
      <c r="B397" s="39"/>
      <c r="C397" s="40"/>
      <c r="D397" s="239" t="s">
        <v>155</v>
      </c>
      <c r="E397" s="40"/>
      <c r="F397" s="240" t="s">
        <v>1324</v>
      </c>
      <c r="G397" s="40"/>
      <c r="H397" s="40"/>
      <c r="I397" s="241"/>
      <c r="J397" s="40"/>
      <c r="K397" s="40"/>
      <c r="L397" s="44"/>
      <c r="M397" s="242"/>
      <c r="N397" s="243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155</v>
      </c>
      <c r="AU397" s="17" t="s">
        <v>80</v>
      </c>
    </row>
    <row r="398" s="2" customFormat="1">
      <c r="A398" s="38"/>
      <c r="B398" s="39"/>
      <c r="C398" s="40"/>
      <c r="D398" s="244" t="s">
        <v>157</v>
      </c>
      <c r="E398" s="40"/>
      <c r="F398" s="245" t="s">
        <v>1326</v>
      </c>
      <c r="G398" s="40"/>
      <c r="H398" s="40"/>
      <c r="I398" s="241"/>
      <c r="J398" s="40"/>
      <c r="K398" s="40"/>
      <c r="L398" s="44"/>
      <c r="M398" s="242"/>
      <c r="N398" s="243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157</v>
      </c>
      <c r="AU398" s="17" t="s">
        <v>80</v>
      </c>
    </row>
    <row r="399" s="12" customFormat="1" ht="22.8" customHeight="1">
      <c r="A399" s="12"/>
      <c r="B399" s="210"/>
      <c r="C399" s="211"/>
      <c r="D399" s="212" t="s">
        <v>72</v>
      </c>
      <c r="E399" s="224" t="s">
        <v>604</v>
      </c>
      <c r="F399" s="224" t="s">
        <v>589</v>
      </c>
      <c r="G399" s="211"/>
      <c r="H399" s="211"/>
      <c r="I399" s="214"/>
      <c r="J399" s="225">
        <f>BK399</f>
        <v>0</v>
      </c>
      <c r="K399" s="211"/>
      <c r="L399" s="216"/>
      <c r="M399" s="217"/>
      <c r="N399" s="218"/>
      <c r="O399" s="218"/>
      <c r="P399" s="219">
        <f>SUM(P400:P403)</f>
        <v>0</v>
      </c>
      <c r="Q399" s="218"/>
      <c r="R399" s="219">
        <f>SUM(R400:R403)</f>
        <v>0</v>
      </c>
      <c r="S399" s="218"/>
      <c r="T399" s="220">
        <f>SUM(T400:T403)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21" t="s">
        <v>481</v>
      </c>
      <c r="AT399" s="222" t="s">
        <v>72</v>
      </c>
      <c r="AU399" s="222" t="s">
        <v>80</v>
      </c>
      <c r="AY399" s="221" t="s">
        <v>145</v>
      </c>
      <c r="BK399" s="223">
        <f>SUM(BK400:BK403)</f>
        <v>0</v>
      </c>
    </row>
    <row r="400" s="2" customFormat="1" ht="16.5" customHeight="1">
      <c r="A400" s="38"/>
      <c r="B400" s="39"/>
      <c r="C400" s="226" t="s">
        <v>235</v>
      </c>
      <c r="D400" s="226" t="s">
        <v>148</v>
      </c>
      <c r="E400" s="227" t="s">
        <v>612</v>
      </c>
      <c r="F400" s="228" t="s">
        <v>613</v>
      </c>
      <c r="G400" s="229" t="s">
        <v>614</v>
      </c>
      <c r="H400" s="230">
        <v>1</v>
      </c>
      <c r="I400" s="231"/>
      <c r="J400" s="232">
        <f>ROUND(I400*H400,2)</f>
        <v>0</v>
      </c>
      <c r="K400" s="228" t="s">
        <v>152</v>
      </c>
      <c r="L400" s="44"/>
      <c r="M400" s="233" t="s">
        <v>1</v>
      </c>
      <c r="N400" s="234" t="s">
        <v>38</v>
      </c>
      <c r="O400" s="91"/>
      <c r="P400" s="235">
        <f>O400*H400</f>
        <v>0</v>
      </c>
      <c r="Q400" s="235">
        <v>0</v>
      </c>
      <c r="R400" s="235">
        <f>Q400*H400</f>
        <v>0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591</v>
      </c>
      <c r="AT400" s="237" t="s">
        <v>148</v>
      </c>
      <c r="AU400" s="237" t="s">
        <v>82</v>
      </c>
      <c r="AY400" s="17" t="s">
        <v>145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80</v>
      </c>
      <c r="BK400" s="238">
        <f>ROUND(I400*H400,2)</f>
        <v>0</v>
      </c>
      <c r="BL400" s="17" t="s">
        <v>591</v>
      </c>
      <c r="BM400" s="237" t="s">
        <v>1327</v>
      </c>
    </row>
    <row r="401" s="2" customFormat="1">
      <c r="A401" s="38"/>
      <c r="B401" s="39"/>
      <c r="C401" s="40"/>
      <c r="D401" s="239" t="s">
        <v>155</v>
      </c>
      <c r="E401" s="40"/>
      <c r="F401" s="240" t="s">
        <v>613</v>
      </c>
      <c r="G401" s="40"/>
      <c r="H401" s="40"/>
      <c r="I401" s="241"/>
      <c r="J401" s="40"/>
      <c r="K401" s="40"/>
      <c r="L401" s="44"/>
      <c r="M401" s="242"/>
      <c r="N401" s="243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155</v>
      </c>
      <c r="AU401" s="17" t="s">
        <v>82</v>
      </c>
    </row>
    <row r="402" s="2" customFormat="1">
      <c r="A402" s="38"/>
      <c r="B402" s="39"/>
      <c r="C402" s="40"/>
      <c r="D402" s="244" t="s">
        <v>157</v>
      </c>
      <c r="E402" s="40"/>
      <c r="F402" s="245" t="s">
        <v>616</v>
      </c>
      <c r="G402" s="40"/>
      <c r="H402" s="40"/>
      <c r="I402" s="241"/>
      <c r="J402" s="40"/>
      <c r="K402" s="40"/>
      <c r="L402" s="44"/>
      <c r="M402" s="242"/>
      <c r="N402" s="243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157</v>
      </c>
      <c r="AU402" s="17" t="s">
        <v>82</v>
      </c>
    </row>
    <row r="403" s="2" customFormat="1">
      <c r="A403" s="38"/>
      <c r="B403" s="39"/>
      <c r="C403" s="40"/>
      <c r="D403" s="239" t="s">
        <v>583</v>
      </c>
      <c r="E403" s="40"/>
      <c r="F403" s="288" t="s">
        <v>617</v>
      </c>
      <c r="G403" s="40"/>
      <c r="H403" s="40"/>
      <c r="I403" s="241"/>
      <c r="J403" s="40"/>
      <c r="K403" s="40"/>
      <c r="L403" s="44"/>
      <c r="M403" s="290"/>
      <c r="N403" s="291"/>
      <c r="O403" s="292"/>
      <c r="P403" s="292"/>
      <c r="Q403" s="292"/>
      <c r="R403" s="292"/>
      <c r="S403" s="292"/>
      <c r="T403" s="293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583</v>
      </c>
      <c r="AU403" s="17" t="s">
        <v>82</v>
      </c>
    </row>
    <row r="404" s="2" customFormat="1" ht="6.96" customHeight="1">
      <c r="A404" s="38"/>
      <c r="B404" s="66"/>
      <c r="C404" s="67"/>
      <c r="D404" s="67"/>
      <c r="E404" s="67"/>
      <c r="F404" s="67"/>
      <c r="G404" s="67"/>
      <c r="H404" s="67"/>
      <c r="I404" s="67"/>
      <c r="J404" s="67"/>
      <c r="K404" s="67"/>
      <c r="L404" s="44"/>
      <c r="M404" s="38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</row>
  </sheetData>
  <sheetProtection sheet="1" autoFilter="0" formatColumns="0" formatRows="0" objects="1" scenarios="1" spinCount="100000" saltValue="kqx+4n31AjBoKthF5sRktdhMnelWEKUlkBmSK/6lavCoTE/T/0kJ/fF+UYiuGf0/W/kesrsWRZecq1/Tmpkj9w==" hashValue="/fY4f8Ot9vhnsjtAvAJzRRYCTQ0iHf5sjlJZC7fUURlpOyiAggcUiowJ929T7EX5/KmS+gOmt8h9lB2s1Ayy5g==" algorithmName="SHA-512" password="CC35"/>
  <autoFilter ref="C135:K4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hyperlinks>
    <hyperlink ref="F141" r:id="rId1" display="https://podminky.urs.cz/item/CS_URS_2022_01/111111101"/>
    <hyperlink ref="F147" r:id="rId2" display="https://podminky.urs.cz/item/CS_URS_2022_01/111211101"/>
    <hyperlink ref="F153" r:id="rId3" display="https://podminky.urs.cz/item/CS_URS_2022_01/162301501"/>
    <hyperlink ref="F159" r:id="rId4" display="https://podminky.urs.cz/item/CS_URS_2022_01/119003223"/>
    <hyperlink ref="F164" r:id="rId5" display="https://podminky.urs.cz/item/CS_URS_2022_01/119003224"/>
    <hyperlink ref="F169" r:id="rId6" display="https://podminky.urs.cz/item/CS_URS_2022_01/162751117"/>
    <hyperlink ref="F176" r:id="rId7" display="https://podminky.urs.cz/item/CS_URS_2022_01/167151111"/>
    <hyperlink ref="F183" r:id="rId8" display="https://podminky.urs.cz/item/CS_URS_2022_01/174111101"/>
    <hyperlink ref="F194" r:id="rId9" display="https://podminky.urs.cz/item/CS_URS_2022_01/181111131"/>
    <hyperlink ref="F201" r:id="rId10" display="https://podminky.urs.cz/item/CS_URS_2022_01/181006112"/>
    <hyperlink ref="F207" r:id="rId11" display="https://podminky.urs.cz/item/CS_URS_2022_01/181006115"/>
    <hyperlink ref="F219" r:id="rId12" display="https://podminky.urs.cz/item/CS_URS_2022_01/181411121"/>
    <hyperlink ref="F231" r:id="rId13" display="https://podminky.urs.cz/item/CS_URS_2022_01/962032631"/>
    <hyperlink ref="F236" r:id="rId14" display="https://podminky.urs.cz/item/CS_URS_2022_01/963042819"/>
    <hyperlink ref="F239" r:id="rId15" display="https://podminky.urs.cz/item/CS_URS_2022_01/968062244"/>
    <hyperlink ref="F243" r:id="rId16" display="https://podminky.urs.cz/item/CS_URS_2022_01/968062245"/>
    <hyperlink ref="F247" r:id="rId17" display="https://podminky.urs.cz/item/CS_URS_2022_01/968062246"/>
    <hyperlink ref="F251" r:id="rId18" display="https://podminky.urs.cz/item/CS_URS_2022_01/968062455"/>
    <hyperlink ref="F256" r:id="rId19" display="https://podminky.urs.cz/item/CS_URS_2022_01/981011313"/>
    <hyperlink ref="F265" r:id="rId20" display="https://podminky.urs.cz/item/CS_URS_2022_01/997006002"/>
    <hyperlink ref="F268" r:id="rId21" display="https://podminky.urs.cz/item/CS_URS_2022_01/997006511"/>
    <hyperlink ref="F271" r:id="rId22" display="https://podminky.urs.cz/item/CS_URS_2022_01/997006519"/>
    <hyperlink ref="F275" r:id="rId23" display="https://podminky.urs.cz/item/CS_URS_2022_01/997013603"/>
    <hyperlink ref="F279" r:id="rId24" display="https://podminky.urs.cz/item/CS_URS_2022_01/997013635"/>
    <hyperlink ref="F284" r:id="rId25" display="https://podminky.urs.cz/item/CS_URS_2022_01/997013804"/>
    <hyperlink ref="F288" r:id="rId26" display="https://podminky.urs.cz/item/CS_URS_2022_01/997013811"/>
    <hyperlink ref="F292" r:id="rId27" display="https://podminky.urs.cz/item/CS_URS_2022_01/997013814"/>
    <hyperlink ref="F298" r:id="rId28" display="https://podminky.urs.cz/item/CS_URS_2022_01/725110812"/>
    <hyperlink ref="F302" r:id="rId29" display="https://podminky.urs.cz/item/CS_URS_2022_01/741211813"/>
    <hyperlink ref="F305" r:id="rId30" display="https://podminky.urs.cz/item/CS_URS_2022_01/741211827"/>
    <hyperlink ref="F308" r:id="rId31" display="https://podminky.urs.cz/item/CS_URS_2022_01/741213813"/>
    <hyperlink ref="F311" r:id="rId32" display="https://podminky.urs.cz/item/CS_URS_2022_01/741371823"/>
    <hyperlink ref="F314" r:id="rId33" display="https://podminky.urs.cz/item/CS_URS_2022_01/741371861"/>
    <hyperlink ref="F318" r:id="rId34" display="https://podminky.urs.cz/item/CS_URS_2022_01/762341811"/>
    <hyperlink ref="F322" r:id="rId35" display="https://podminky.urs.cz/item/CS_URS_2022_01/762822820"/>
    <hyperlink ref="F326" r:id="rId36" display="https://podminky.urs.cz/item/CS_URS_2022_01/762841811"/>
    <hyperlink ref="F332" r:id="rId37" display="https://podminky.urs.cz/item/CS_URS_2022_01/762841812"/>
    <hyperlink ref="F337" r:id="rId38" display="https://podminky.urs.cz/item/CS_URS_2022_01/764001821"/>
    <hyperlink ref="F341" r:id="rId39" display="https://podminky.urs.cz/item/CS_URS_2022_01/764002801"/>
    <hyperlink ref="F345" r:id="rId40" display="https://podminky.urs.cz/item/CS_URS_2022_01/764002851"/>
    <hyperlink ref="F349" r:id="rId41" display="https://podminky.urs.cz/item/CS_URS_2022_01/764002881"/>
    <hyperlink ref="F354" r:id="rId42" display="https://podminky.urs.cz/item/CS_URS_2022_01/764004801"/>
    <hyperlink ref="F358" r:id="rId43" display="https://podminky.urs.cz/item/CS_URS_2022_01/764004861"/>
    <hyperlink ref="F362" r:id="rId44" display="https://podminky.urs.cz/item/CS_URS_2022_01/767893816"/>
    <hyperlink ref="F366" r:id="rId45" display="https://podminky.urs.cz/item/CS_URS_2022_01/776201812"/>
    <hyperlink ref="F372" r:id="rId46" display="https://podminky.urs.cz/item/CS_URS_2022_01/787600801"/>
    <hyperlink ref="F376" r:id="rId47" display="https://podminky.urs.cz/item/CS_URS_2022_01/787600802"/>
    <hyperlink ref="F395" r:id="rId48" display="https://podminky.urs.cz/item/CS_URS_2022_01/030001000"/>
    <hyperlink ref="F398" r:id="rId49" display="https://podminky.urs.cz/item/CS_URS_2022_01/072002000"/>
    <hyperlink ref="F402" r:id="rId50" display="https://podminky.urs.cz/item/CS_URS_2022_01/03510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2022-06-17T06:29:17Z</dcterms:created>
  <dcterms:modified xsi:type="dcterms:W3CDTF">2022-06-17T06:29:31Z</dcterms:modified>
</cp:coreProperties>
</file>